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mc:AlternateContent xmlns:mc="http://schemas.openxmlformats.org/markup-compatibility/2006">
    <mc:Choice Requires="x15">
      <x15ac:absPath xmlns:x15ac="http://schemas.microsoft.com/office/spreadsheetml/2010/11/ac" url="/Users/isaacpresley/Downloads/"/>
    </mc:Choice>
  </mc:AlternateContent>
  <xr:revisionPtr revIDLastSave="0" documentId="13_ncr:1_{503C66E5-0135-B140-8426-AE1A730305EF}" xr6:coauthVersionLast="47" xr6:coauthVersionMax="47" xr10:uidLastSave="{00000000-0000-0000-0000-000000000000}"/>
  <bookViews>
    <workbookView xWindow="0" yWindow="500" windowWidth="38400" windowHeight="21100" xr2:uid="{D7E40E02-D449-DC4B-A314-E8804F56F5D8}"/>
  </bookViews>
  <sheets>
    <sheet name="Contribution and Tax Scenarios" sheetId="1" r:id="rId1"/>
  </sheets>
  <definedNames>
    <definedName name="_xlnm.Print_Area" localSheetId="0">'Contribution and Tax Scenarios'!$A$1:$X$53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4" i="1" l="1"/>
  <c r="G24" i="1"/>
  <c r="D9" i="1"/>
  <c r="J28" i="1" s="1"/>
  <c r="K14" i="1"/>
  <c r="J22" i="1" s="1"/>
  <c r="H14" i="1"/>
  <c r="G22" i="1" s="1"/>
  <c r="E14" i="1"/>
  <c r="D22" i="1" s="1"/>
  <c r="K13" i="1"/>
  <c r="J21" i="1" s="1"/>
  <c r="H13" i="1"/>
  <c r="G21" i="1" s="1"/>
  <c r="E13" i="1"/>
  <c r="D21" i="1" s="1"/>
  <c r="G16" i="1" l="1"/>
  <c r="D16" i="1"/>
  <c r="J16" i="1"/>
  <c r="G34" i="1"/>
  <c r="D28" i="1"/>
  <c r="G28" i="1"/>
  <c r="J34" i="1"/>
  <c r="D34" i="1"/>
  <c r="D20" i="1"/>
  <c r="G20" i="1"/>
  <c r="G23" i="1" s="1"/>
  <c r="G25" i="1" s="1"/>
  <c r="G29" i="1" s="1"/>
  <c r="J20" i="1"/>
  <c r="J23" i="1" s="1"/>
  <c r="J25" i="1" s="1"/>
  <c r="J29" i="1" s="1"/>
  <c r="J30" i="1" s="1"/>
  <c r="J33" i="1" s="1"/>
  <c r="D23" i="1"/>
  <c r="D25" i="1" s="1"/>
  <c r="D29" i="1" s="1"/>
  <c r="J17" i="1" l="1"/>
  <c r="W13" i="1"/>
  <c r="G17" i="1"/>
  <c r="T13" i="1"/>
  <c r="D17" i="1"/>
  <c r="Q13" i="1"/>
  <c r="J35" i="1"/>
  <c r="G30" i="1"/>
  <c r="G33" i="1" s="1"/>
  <c r="G35" i="1" s="1"/>
  <c r="D30" i="1"/>
  <c r="D33" i="1" s="1"/>
  <c r="D35" i="1" s="1"/>
  <c r="Q15" i="1" l="1"/>
  <c r="Q16" i="1" s="1"/>
  <c r="Q14" i="1"/>
  <c r="T14" i="1"/>
  <c r="AI10" i="1" s="1"/>
  <c r="T15" i="1"/>
  <c r="T16" i="1" s="1"/>
  <c r="W15" i="1"/>
  <c r="W16" i="1" s="1"/>
  <c r="W14" i="1"/>
  <c r="AJ10" i="1" s="1"/>
  <c r="U15" i="1" l="1"/>
  <c r="U16" i="1" s="1"/>
  <c r="U18" i="1" s="1"/>
  <c r="W17" i="1"/>
  <c r="W18" i="1" s="1"/>
  <c r="Q17" i="1"/>
  <c r="Q18" i="1" s="1"/>
  <c r="X15" i="1"/>
  <c r="X16" i="1" s="1"/>
  <c r="X18" i="1" s="1"/>
  <c r="T17" i="1"/>
  <c r="T18" i="1" s="1"/>
  <c r="R15" i="1"/>
  <c r="R16" i="1" s="1"/>
  <c r="R18" i="1" s="1"/>
  <c r="AH10" i="1"/>
  <c r="Q20" i="1" l="1"/>
  <c r="Q19" i="1"/>
  <c r="AH11" i="1" s="1"/>
  <c r="W20" i="1"/>
  <c r="W19" i="1"/>
  <c r="AJ11" i="1" s="1"/>
  <c r="T19" i="1"/>
  <c r="AI11" i="1" s="1"/>
  <c r="T20" i="1"/>
</calcChain>
</file>

<file path=xl/sharedStrings.xml><?xml version="1.0" encoding="utf-8"?>
<sst xmlns="http://schemas.openxmlformats.org/spreadsheetml/2006/main" count="65" uniqueCount="50">
  <si>
    <t>Regular Pay</t>
  </si>
  <si>
    <t>APB</t>
  </si>
  <si>
    <t>Deferral elections</t>
  </si>
  <si>
    <t>SERPLUS salary deferral</t>
  </si>
  <si>
    <t>SERPLUS bonus deferral</t>
  </si>
  <si>
    <t xml:space="preserve">401(k) contribution (capped at IRS limit $19,500) </t>
  </si>
  <si>
    <t xml:space="preserve">Retirement eligible pay </t>
  </si>
  <si>
    <t xml:space="preserve">401(k) eligible pay </t>
  </si>
  <si>
    <t xml:space="preserve">5% of excess pay </t>
  </si>
  <si>
    <t xml:space="preserve">SERPLUS deferrals (salary and bonus) </t>
  </si>
  <si>
    <t>Eligible Pay</t>
  </si>
  <si>
    <t>SCENARIO 1</t>
  </si>
  <si>
    <t>SCENARIO 2</t>
  </si>
  <si>
    <t>SCENARIO 3</t>
  </si>
  <si>
    <t>SERPLUS salary deferral (0-60%)</t>
  </si>
  <si>
    <t>SERPLUS bonus deferral (0-75%)</t>
  </si>
  <si>
    <t>*Not eligible for SERPLUS deferral</t>
  </si>
  <si>
    <t xml:space="preserve">QPB </t>
  </si>
  <si>
    <t>(b) IRS Compensation Limit for 2021</t>
  </si>
  <si>
    <t xml:space="preserve">(a) Retirement eligible pay after SERPLUS deferrals </t>
  </si>
  <si>
    <r>
      <t xml:space="preserve">401(k) eligible pay 
</t>
    </r>
    <r>
      <rPr>
        <sz val="10"/>
        <color theme="1"/>
        <rFont val="Arial"/>
        <family val="2"/>
      </rPr>
      <t>(The lesser of (a) retirement eligible pay after SERPLUS deferrals, and (b) IRS compensation limit.)</t>
    </r>
  </si>
  <si>
    <r>
      <t xml:space="preserve">Excess pay
</t>
    </r>
    <r>
      <rPr>
        <sz val="10"/>
        <color theme="1"/>
        <rFont val="Arial"/>
        <family val="2"/>
      </rPr>
      <t>Retirement eligible pay minus 401(k) eligible pay</t>
    </r>
  </si>
  <si>
    <t xml:space="preserve">Step 1: Total Retirement Eligible Pay </t>
  </si>
  <si>
    <t xml:space="preserve">Step 2: 401(k) Eligible Pay </t>
  </si>
  <si>
    <t xml:space="preserve">Step 3: Excess Pay </t>
  </si>
  <si>
    <t xml:space="preserve">Step 4: SERPLUS Match </t>
  </si>
  <si>
    <r>
      <t xml:space="preserve">SERPLUS match 
</t>
    </r>
    <r>
      <rPr>
        <sz val="10"/>
        <color theme="1"/>
        <rFont val="Arial"/>
        <family val="2"/>
      </rPr>
      <t xml:space="preserve">lesser of 5% of (a) excess pay or (b) 1x SERPLUS deferrals </t>
    </r>
  </si>
  <si>
    <t>Total SERPLUS Deferral</t>
  </si>
  <si>
    <t>% of Non-Deferred pay to max 401(k)</t>
  </si>
  <si>
    <t>Years Deferred</t>
  </si>
  <si>
    <t>Income Tax</t>
  </si>
  <si>
    <t>Net Investable Amount</t>
  </si>
  <si>
    <t>Total Benefit as % of amount deferred</t>
  </si>
  <si>
    <t>Taxable</t>
  </si>
  <si>
    <t>Tax-Deferred</t>
  </si>
  <si>
    <t>Pre-Tax Return*</t>
  </si>
  <si>
    <t>After-Tax Return**</t>
  </si>
  <si>
    <t>After-tax value</t>
  </si>
  <si>
    <t>Inputs</t>
  </si>
  <si>
    <t>Income Tax Saved Year 1</t>
  </si>
  <si>
    <t>Account Balance</t>
  </si>
  <si>
    <t>* Pre-tax return using the Vanguard 2035 Target Date Retirement Fund (VTTHX) via Morningstar. 15 year period ending Sept. 30, 2021</t>
  </si>
  <si>
    <t>* After-tax return using the Vanguard 2035 Target Date Retirement Fund (VTTHX) via Morningstar. 15 year period ending Sept. 30, 2020.</t>
  </si>
  <si>
    <t>FOR CHARTS ONLY</t>
  </si>
  <si>
    <t>Total Benefit Post Liquidation</t>
  </si>
  <si>
    <t xml:space="preserve">Total Benefit Post-Liquidation </t>
  </si>
  <si>
    <t>Tax on liquidation (lump sum)</t>
  </si>
  <si>
    <t>Contribution Scenario Calculator</t>
  </si>
  <si>
    <t>Tax Impact Scenario Calculator</t>
  </si>
  <si>
    <r>
      <rPr>
        <b/>
        <u/>
        <sz val="10"/>
        <color theme="1"/>
        <rFont val="Arial"/>
        <family val="2"/>
      </rPr>
      <t xml:space="preserve">Disclosures:  </t>
    </r>
    <r>
      <rPr>
        <i/>
        <sz val="10"/>
        <color theme="1"/>
        <rFont val="Arial"/>
        <family val="2"/>
      </rPr>
      <t>The information contained in this report is for informational and discussion purposes only. It is based on information and assumptions provided by you regarding your Intel SERPLUS account. The calculations do not infer that Cordant assumes any fiduciary duties.  The calculations provided should not be construed as financial, legal or tax advice. In addition, such information should not be relied upon as the only source of information.  This information is supplied from sources we believe to be reliable but we cannot guarantee its accuracy. However, such information is subject to change and is not independently verified.  Planning and investment advice is provided by Cordant only after obtaining complete financial and background information from each client. Cordant, Inc. is not affiliated, associated with, or endorsed by, Intel.
The SERPLUS Analysis Tool is created by Cordant, Inc. All rights reserved.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</si>
</sst>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
  </numFmts>
  <fonts count="17" x14ac:knownFonts="1">
    <font>
      <sz val="12"/>
      <color theme="1"/>
      <name val="Avenir LT Std 35 Light"/>
      <family val="2"/>
      <scheme val="minor"/>
    </font>
    <font>
      <sz val="12"/>
      <color theme="1"/>
      <name val="Avenir LT Std 35 Light"/>
      <family val="2"/>
      <scheme val="minor"/>
    </font>
    <font>
      <b/>
      <sz val="11"/>
      <color theme="3"/>
      <name val="Avenir LT Std 35 Light"/>
      <family val="2"/>
      <scheme val="minor"/>
    </font>
    <font>
      <b/>
      <sz val="12"/>
      <color theme="1"/>
      <name val="Avenir LT Std 35 Light"/>
      <family val="2"/>
      <scheme val="minor"/>
    </font>
    <font>
      <sz val="10"/>
      <color theme="1"/>
      <name val="Arial"/>
      <family val="2"/>
    </font>
    <font>
      <sz val="11"/>
      <color theme="1"/>
      <name val="Arial"/>
      <family val="2"/>
    </font>
    <font>
      <b/>
      <sz val="11"/>
      <color theme="1"/>
      <name val="Arial"/>
      <family val="2"/>
    </font>
    <font>
      <b/>
      <sz val="11"/>
      <color theme="4"/>
      <name val="Arial"/>
      <family val="2"/>
    </font>
    <font>
      <sz val="11"/>
      <color theme="4"/>
      <name val="Arial"/>
      <family val="2"/>
    </font>
    <font>
      <b/>
      <sz val="11"/>
      <color theme="2"/>
      <name val="Arial"/>
      <family val="2"/>
    </font>
    <font>
      <sz val="11"/>
      <color theme="2"/>
      <name val="Arial"/>
      <family val="2"/>
    </font>
    <font>
      <b/>
      <sz val="11"/>
      <color theme="4"/>
      <name val="Avenir LT Std 35 Light"/>
      <family val="2"/>
      <scheme val="minor"/>
    </font>
    <font>
      <i/>
      <sz val="10"/>
      <color theme="1"/>
      <name val="Arial"/>
      <family val="2"/>
    </font>
    <font>
      <sz val="9"/>
      <color theme="1"/>
      <name val="Arial"/>
      <family val="2"/>
    </font>
    <font>
      <sz val="8"/>
      <name val="Avenir LT Std 35 Light"/>
      <family val="2"/>
      <scheme val="minor"/>
    </font>
    <font>
      <b/>
      <sz val="18"/>
      <color theme="4"/>
      <name val="Arial"/>
      <family val="2"/>
    </font>
    <font>
      <b/>
      <u/>
      <sz val="10"/>
      <color theme="1"/>
      <name val="Arial"/>
      <family val="2"/>
    </font>
  </fonts>
  <fills count="5">
    <fill>
      <patternFill patternType="none"/>
    </fill>
    <fill>
      <patternFill patternType="gray125"/>
    </fill>
    <fill>
      <patternFill patternType="solid">
        <fgColor theme="5"/>
        <bgColor indexed="64"/>
      </patternFill>
    </fill>
    <fill>
      <patternFill patternType="solid">
        <fgColor theme="2" tint="-4.9989318521683403E-2"/>
        <bgColor indexed="64"/>
      </patternFill>
    </fill>
    <fill>
      <patternFill patternType="solid">
        <fgColor theme="0" tint="-0.14999847407452621"/>
        <bgColor indexed="64"/>
      </patternFill>
    </fill>
  </fills>
  <borders count="10">
    <border>
      <left/>
      <right/>
      <top/>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bottom style="double">
        <color theme="4"/>
      </bottom>
      <diagonal/>
    </border>
    <border>
      <left/>
      <right/>
      <top/>
      <bottom style="dotted">
        <color indexed="64"/>
      </bottom>
      <diagonal/>
    </border>
    <border>
      <left/>
      <right/>
      <top/>
      <bottom style="double">
        <color indexed="64"/>
      </bottom>
      <diagonal/>
    </border>
    <border>
      <left/>
      <right/>
      <top style="dotted">
        <color indexed="64"/>
      </top>
      <bottom/>
      <diagonal/>
    </border>
  </borders>
  <cellStyleXfs count="4">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cellStyleXfs>
  <cellXfs count="83">
    <xf numFmtId="0" fontId="0" fillId="0" borderId="0" xfId="0"/>
    <xf numFmtId="0" fontId="5" fillId="0" borderId="0" xfId="0" applyFont="1"/>
    <xf numFmtId="0" fontId="6" fillId="0" borderId="0" xfId="0" applyFont="1"/>
    <xf numFmtId="0" fontId="7" fillId="0" borderId="0" xfId="0" applyFont="1"/>
    <xf numFmtId="0" fontId="8" fillId="0" borderId="0" xfId="0" applyFont="1"/>
    <xf numFmtId="0" fontId="5" fillId="0" borderId="0" xfId="0" applyFont="1" applyAlignment="1">
      <alignment horizontal="left" indent="1"/>
    </xf>
    <xf numFmtId="0" fontId="5" fillId="0" borderId="0" xfId="0" applyFont="1" applyAlignment="1">
      <alignment horizontal="center"/>
    </xf>
    <xf numFmtId="164" fontId="5" fillId="0" borderId="0" xfId="0" applyNumberFormat="1" applyFont="1" applyAlignment="1">
      <alignment horizontal="center"/>
    </xf>
    <xf numFmtId="0" fontId="10" fillId="0" borderId="0" xfId="0" applyFont="1" applyFill="1"/>
    <xf numFmtId="0" fontId="5" fillId="0" borderId="0" xfId="0" applyFont="1" applyFill="1"/>
    <xf numFmtId="0" fontId="5" fillId="0" borderId="0" xfId="0" applyFont="1" applyBorder="1" applyAlignment="1">
      <alignment horizontal="left" indent="1"/>
    </xf>
    <xf numFmtId="0" fontId="13" fillId="0" borderId="0" xfId="0" applyFont="1"/>
    <xf numFmtId="0" fontId="9" fillId="2" borderId="3" xfId="0" applyFont="1" applyFill="1" applyBorder="1"/>
    <xf numFmtId="0" fontId="10" fillId="2" borderId="3" xfId="0" applyFont="1" applyFill="1" applyBorder="1"/>
    <xf numFmtId="0" fontId="5" fillId="0" borderId="4" xfId="0" applyFont="1" applyBorder="1" applyAlignment="1">
      <alignment horizontal="left" indent="1"/>
    </xf>
    <xf numFmtId="0" fontId="5" fillId="0" borderId="5" xfId="0" applyFont="1" applyBorder="1" applyAlignment="1">
      <alignment horizontal="left" indent="1"/>
    </xf>
    <xf numFmtId="0" fontId="5" fillId="0" borderId="7" xfId="0" applyFont="1" applyBorder="1" applyAlignment="1">
      <alignment horizontal="left" indent="1"/>
    </xf>
    <xf numFmtId="0" fontId="5" fillId="0" borderId="7" xfId="0" applyFont="1" applyBorder="1"/>
    <xf numFmtId="0" fontId="5" fillId="0" borderId="5" xfId="0" applyFont="1" applyBorder="1"/>
    <xf numFmtId="0" fontId="6" fillId="0" borderId="0" xfId="0" applyFont="1" applyBorder="1"/>
    <xf numFmtId="0" fontId="6" fillId="0" borderId="7" xfId="0" applyFont="1" applyBorder="1"/>
    <xf numFmtId="0" fontId="7" fillId="0" borderId="0" xfId="0" applyFont="1" applyBorder="1"/>
    <xf numFmtId="0" fontId="9" fillId="2" borderId="0" xfId="0" applyFont="1" applyFill="1" applyBorder="1"/>
    <xf numFmtId="0" fontId="5" fillId="0" borderId="0" xfId="0" applyFont="1" applyBorder="1"/>
    <xf numFmtId="0" fontId="6" fillId="0" borderId="0" xfId="0" applyFont="1" applyBorder="1" applyAlignment="1">
      <alignment wrapText="1"/>
    </xf>
    <xf numFmtId="0" fontId="6" fillId="0" borderId="5" xfId="0" applyFont="1" applyBorder="1" applyAlignment="1">
      <alignment wrapText="1"/>
    </xf>
    <xf numFmtId="164" fontId="11" fillId="0" borderId="0" xfId="2" applyNumberFormat="1" applyFont="1" applyBorder="1" applyAlignment="1">
      <alignment horizontal="center"/>
    </xf>
    <xf numFmtId="164" fontId="5" fillId="0" borderId="7" xfId="0" applyNumberFormat="1" applyFont="1" applyBorder="1" applyAlignment="1">
      <alignment horizontal="center"/>
    </xf>
    <xf numFmtId="0" fontId="5" fillId="0" borderId="0" xfId="0" applyFont="1" applyBorder="1" applyAlignment="1">
      <alignment horizontal="center"/>
    </xf>
    <xf numFmtId="164" fontId="5" fillId="0" borderId="5" xfId="0" applyNumberFormat="1" applyFont="1" applyBorder="1" applyAlignment="1">
      <alignment horizontal="center"/>
    </xf>
    <xf numFmtId="0" fontId="5" fillId="0" borderId="5" xfId="0" applyFont="1" applyFill="1" applyBorder="1" applyAlignment="1">
      <alignment horizontal="center"/>
    </xf>
    <xf numFmtId="164" fontId="5" fillId="0" borderId="5" xfId="0" applyNumberFormat="1" applyFont="1" applyFill="1" applyBorder="1" applyAlignment="1">
      <alignment horizontal="center"/>
    </xf>
    <xf numFmtId="0" fontId="8" fillId="0" borderId="0" xfId="0" applyFont="1" applyAlignment="1">
      <alignment horizontal="center"/>
    </xf>
    <xf numFmtId="0" fontId="7" fillId="0" borderId="0" xfId="0" applyFont="1" applyBorder="1" applyAlignment="1">
      <alignment horizontal="center"/>
    </xf>
    <xf numFmtId="0" fontId="6" fillId="0" borderId="0" xfId="0" applyFont="1" applyBorder="1" applyAlignment="1">
      <alignment horizontal="center"/>
    </xf>
    <xf numFmtId="0" fontId="6" fillId="0" borderId="0" xfId="0" applyFont="1" applyBorder="1" applyAlignment="1">
      <alignment horizontal="center" wrapText="1"/>
    </xf>
    <xf numFmtId="0" fontId="5" fillId="0" borderId="0" xfId="0" applyFont="1" applyFill="1" applyBorder="1"/>
    <xf numFmtId="10" fontId="5" fillId="0" borderId="0" xfId="0" applyNumberFormat="1" applyFont="1" applyFill="1" applyBorder="1"/>
    <xf numFmtId="0" fontId="5" fillId="0" borderId="0" xfId="0" applyNumberFormat="1" applyFont="1" applyFill="1" applyBorder="1" applyAlignment="1">
      <alignment horizontal="center"/>
    </xf>
    <xf numFmtId="10" fontId="5" fillId="0" borderId="0" xfId="0" applyNumberFormat="1" applyFont="1" applyFill="1" applyBorder="1" applyAlignment="1">
      <alignment horizontal="center"/>
    </xf>
    <xf numFmtId="0" fontId="5" fillId="0" borderId="0" xfId="0" applyFont="1" applyAlignment="1">
      <alignment wrapText="1"/>
    </xf>
    <xf numFmtId="0" fontId="5" fillId="0" borderId="0" xfId="0" applyFont="1" applyBorder="1" applyAlignment="1">
      <alignment horizontal="center" vertical="center"/>
    </xf>
    <xf numFmtId="164" fontId="7" fillId="0" borderId="7" xfId="0" applyNumberFormat="1" applyFont="1" applyFill="1" applyBorder="1" applyAlignment="1">
      <alignment horizontal="center" vertical="center"/>
    </xf>
    <xf numFmtId="0" fontId="6" fillId="0" borderId="0" xfId="0" applyFont="1" applyBorder="1" applyAlignment="1">
      <alignment horizontal="center" vertical="center"/>
    </xf>
    <xf numFmtId="0" fontId="5" fillId="0" borderId="0" xfId="0" applyFont="1" applyAlignment="1">
      <alignment vertical="center"/>
    </xf>
    <xf numFmtId="164" fontId="8" fillId="0" borderId="0" xfId="0" applyNumberFormat="1" applyFont="1" applyAlignment="1">
      <alignment horizontal="center" vertical="center"/>
    </xf>
    <xf numFmtId="0" fontId="8" fillId="0" borderId="0" xfId="0" applyFont="1" applyAlignment="1">
      <alignment vertical="center"/>
    </xf>
    <xf numFmtId="0" fontId="12" fillId="0" borderId="0" xfId="0" applyFont="1"/>
    <xf numFmtId="0" fontId="10" fillId="2" borderId="3" xfId="0" applyFont="1" applyFill="1" applyBorder="1" applyAlignment="1">
      <alignment horizontal="center"/>
    </xf>
    <xf numFmtId="164" fontId="11" fillId="0" borderId="0" xfId="2" applyNumberFormat="1" applyFont="1" applyBorder="1" applyAlignment="1"/>
    <xf numFmtId="0" fontId="5" fillId="4" borderId="0" xfId="0" applyFont="1" applyFill="1"/>
    <xf numFmtId="164" fontId="11" fillId="4" borderId="0" xfId="2" applyNumberFormat="1" applyFont="1" applyFill="1" applyBorder="1" applyAlignment="1"/>
    <xf numFmtId="164" fontId="5" fillId="4" borderId="0" xfId="0" applyNumberFormat="1" applyFont="1" applyFill="1"/>
    <xf numFmtId="0" fontId="8" fillId="4" borderId="0" xfId="0" applyFont="1" applyFill="1"/>
    <xf numFmtId="0" fontId="0" fillId="0" borderId="0" xfId="0" applyAlignment="1">
      <alignment vertical="top" wrapText="1"/>
    </xf>
    <xf numFmtId="164" fontId="5" fillId="0" borderId="0" xfId="0" applyNumberFormat="1" applyFont="1" applyFill="1"/>
    <xf numFmtId="0" fontId="8" fillId="0" borderId="0" xfId="0" applyFont="1" applyFill="1"/>
    <xf numFmtId="0" fontId="0" fillId="0" borderId="0" xfId="0" applyFill="1" applyAlignment="1">
      <alignment vertical="top" wrapText="1"/>
    </xf>
    <xf numFmtId="0" fontId="15" fillId="0" borderId="0" xfId="0" applyFont="1"/>
    <xf numFmtId="164" fontId="5" fillId="0" borderId="7"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Alignment="1">
      <alignment vertical="center"/>
    </xf>
    <xf numFmtId="0" fontId="9" fillId="0" borderId="0" xfId="0" applyFont="1" applyFill="1" applyBorder="1"/>
    <xf numFmtId="0" fontId="4" fillId="0" borderId="0" xfId="0" applyFont="1" applyAlignment="1">
      <alignment vertical="top" wrapText="1"/>
    </xf>
    <xf numFmtId="0" fontId="4" fillId="0" borderId="0" xfId="0" applyFont="1" applyAlignment="1">
      <alignment horizontal="left" vertical="top" wrapText="1"/>
    </xf>
    <xf numFmtId="164" fontId="8" fillId="0" borderId="0" xfId="0" applyNumberFormat="1" applyFont="1" applyAlignment="1">
      <alignment horizontal="center" vertical="center"/>
    </xf>
    <xf numFmtId="165" fontId="5" fillId="0" borderId="0" xfId="1" applyNumberFormat="1" applyFont="1" applyAlignment="1">
      <alignment horizontal="center" vertical="center"/>
    </xf>
    <xf numFmtId="164" fontId="5" fillId="0" borderId="9" xfId="0" applyNumberFormat="1" applyFont="1" applyFill="1" applyBorder="1" applyAlignment="1">
      <alignment horizontal="center" vertical="center"/>
    </xf>
    <xf numFmtId="164" fontId="11" fillId="0" borderId="0" xfId="2" applyNumberFormat="1" applyFont="1" applyBorder="1" applyAlignment="1">
      <alignment horizontal="center"/>
    </xf>
    <xf numFmtId="164" fontId="7" fillId="0" borderId="7" xfId="0" applyNumberFormat="1" applyFont="1" applyFill="1" applyBorder="1" applyAlignment="1">
      <alignment horizontal="center"/>
    </xf>
    <xf numFmtId="164" fontId="7" fillId="0" borderId="2" xfId="3" applyNumberFormat="1" applyFont="1" applyFill="1" applyAlignment="1">
      <alignment horizontal="center" vertical="center"/>
    </xf>
    <xf numFmtId="164" fontId="5" fillId="0" borderId="7" xfId="0" applyNumberFormat="1" applyFont="1" applyFill="1" applyBorder="1" applyAlignment="1">
      <alignment horizontal="center"/>
    </xf>
    <xf numFmtId="164" fontId="5" fillId="0" borderId="0" xfId="0" applyNumberFormat="1" applyFont="1" applyFill="1" applyAlignment="1">
      <alignment horizontal="center"/>
    </xf>
    <xf numFmtId="10" fontId="5" fillId="0" borderId="7" xfId="1" applyNumberFormat="1" applyFont="1" applyFill="1" applyBorder="1" applyAlignment="1">
      <alignment horizontal="center"/>
    </xf>
    <xf numFmtId="164" fontId="5" fillId="0" borderId="8" xfId="0" applyNumberFormat="1" applyFont="1" applyFill="1" applyBorder="1" applyAlignment="1">
      <alignment horizontal="center"/>
    </xf>
    <xf numFmtId="164" fontId="7" fillId="0" borderId="6" xfId="3" applyNumberFormat="1" applyFont="1" applyFill="1" applyBorder="1" applyAlignment="1">
      <alignment horizontal="center"/>
    </xf>
    <xf numFmtId="164" fontId="5" fillId="3" borderId="4" xfId="0" applyNumberFormat="1" applyFont="1" applyFill="1" applyBorder="1" applyAlignment="1" applyProtection="1">
      <alignment horizontal="center"/>
      <protection locked="0"/>
    </xf>
    <xf numFmtId="164" fontId="5" fillId="3" borderId="5" xfId="0" applyNumberFormat="1" applyFont="1" applyFill="1" applyBorder="1" applyAlignment="1" applyProtection="1">
      <alignment horizontal="center"/>
      <protection locked="0"/>
    </xf>
    <xf numFmtId="9" fontId="5" fillId="3" borderId="7" xfId="0" applyNumberFormat="1" applyFont="1" applyFill="1" applyBorder="1" applyAlignment="1" applyProtection="1">
      <alignment horizontal="center"/>
      <protection locked="0"/>
    </xf>
    <xf numFmtId="9" fontId="5" fillId="3" borderId="5" xfId="0" applyNumberFormat="1" applyFont="1" applyFill="1" applyBorder="1" applyAlignment="1" applyProtection="1">
      <alignment horizontal="center"/>
      <protection locked="0"/>
    </xf>
    <xf numFmtId="164" fontId="5" fillId="3" borderId="4" xfId="0" applyNumberFormat="1" applyFont="1" applyFill="1" applyBorder="1" applyAlignment="1" applyProtection="1">
      <alignment horizontal="center" vertical="center"/>
      <protection locked="0"/>
    </xf>
    <xf numFmtId="0" fontId="5" fillId="3" borderId="7" xfId="0" applyNumberFormat="1" applyFont="1" applyFill="1" applyBorder="1" applyAlignment="1" applyProtection="1">
      <alignment horizontal="center"/>
      <protection locked="0"/>
    </xf>
    <xf numFmtId="10" fontId="5" fillId="3" borderId="7" xfId="0" applyNumberFormat="1" applyFont="1" applyFill="1" applyBorder="1" applyAlignment="1" applyProtection="1">
      <alignment horizontal="center"/>
      <protection locked="0"/>
    </xf>
  </cellXfs>
  <cellStyles count="4">
    <cellStyle name="Heading 3" xfId="2" builtinId="18"/>
    <cellStyle name="Normal" xfId="0" builtinId="0"/>
    <cellStyle name="Percent" xfId="1" builtinId="5"/>
    <cellStyle name="Total" xfId="3"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'Contribution and Tax Scenarios'!$AG$10</c:f>
              <c:strCache>
                <c:ptCount val="1"/>
                <c:pt idx="0">
                  <c:v>Income Tax Saved Year 1</c:v>
                </c:pt>
              </c:strCache>
            </c:strRef>
          </c:tx>
          <c:spPr>
            <a:solidFill>
              <a:schemeClr val="accent1"/>
            </a:solidFill>
            <a:ln>
              <a:noFill/>
            </a:ln>
            <a:effectLst/>
          </c:spPr>
          <c:invertIfNegative val="0"/>
          <c:dLbls>
            <c:spPr>
              <a:solidFill>
                <a:schemeClr val="lt1"/>
              </a:solidFill>
              <a:ln w="25400" cap="flat" cmpd="sng" algn="ctr">
                <a:solidFill>
                  <a:schemeClr val="accent1"/>
                </a:solidFill>
                <a:prstDash val="solid"/>
              </a:ln>
              <a:effectLst/>
            </c:spPr>
            <c:txPr>
              <a:bodyPr rot="0" spcFirstLastPara="1" vertOverflow="ellipsis" vert="horz" wrap="square" anchor="ctr" anchorCtr="1"/>
              <a:lstStyle/>
              <a:p>
                <a:pPr>
                  <a:defRPr sz="1100" b="0" i="0" u="none" strike="noStrike" kern="1200" baseline="0">
                    <a:solidFill>
                      <a:schemeClr val="dk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'Contribution and Tax Scenarios'!$AH$9:$AJ$9</c:f>
              <c:strCache>
                <c:ptCount val="3"/>
                <c:pt idx="0">
                  <c:v>SCENARIO 1</c:v>
                </c:pt>
                <c:pt idx="1">
                  <c:v>SCENARIO 2</c:v>
                </c:pt>
                <c:pt idx="2">
                  <c:v>SCENARIO 3</c:v>
                </c:pt>
              </c:strCache>
            </c:strRef>
          </c:cat>
          <c:val>
            <c:numRef>
              <c:f>'Contribution and Tax Scenarios'!$AH$10:$AJ$10</c:f>
              <c:numCache>
                <c:formatCode>"$"#,##0</c:formatCode>
                <c:ptCount val="3"/>
                <c:pt idx="0">
                  <c:v>11313.125</c:v>
                </c:pt>
                <c:pt idx="1">
                  <c:v>25823.4375</c:v>
                </c:pt>
                <c:pt idx="2">
                  <c:v>33693.4375</c:v>
                </c:pt>
              </c:numCache>
            </c:numRef>
          </c:val>
          <c:extLst>
            <c:ext xmlns:c16="http://schemas.microsoft.com/office/drawing/2014/chart" uri="{C3380CC4-5D6E-409C-BE32-E72D297353CC}">
              <c16:uniqueId val="{00000000-68B1-854D-8779-F3C51B8904F2}"/>
            </c:ext>
          </c:extLst>
        </c:ser>
        <c:ser>
          <c:idx val="1"/>
          <c:order val="1"/>
          <c:tx>
            <c:strRef>
              <c:f>'Contribution and Tax Scenarios'!$AG$11</c:f>
              <c:strCache>
                <c:ptCount val="1"/>
                <c:pt idx="0">
                  <c:v>Total Benefit Post Liquidation</c:v>
                </c:pt>
              </c:strCache>
            </c:strRef>
          </c:tx>
          <c:spPr>
            <a:solidFill>
              <a:schemeClr val="accent2"/>
            </a:solidFill>
            <a:ln>
              <a:noFill/>
            </a:ln>
            <a:effectLst/>
          </c:spPr>
          <c:invertIfNegative val="0"/>
          <c:dLbls>
            <c:spPr>
              <a:solidFill>
                <a:schemeClr val="lt1"/>
              </a:solidFill>
              <a:ln w="25400" cap="flat" cmpd="sng" algn="ctr">
                <a:solidFill>
                  <a:schemeClr val="dk1"/>
                </a:solidFill>
                <a:prstDash val="solid"/>
              </a:ln>
              <a:effectLst/>
            </c:spPr>
            <c:txPr>
              <a:bodyPr rot="0" spcFirstLastPara="1" vertOverflow="ellipsis" vert="horz" wrap="square" anchor="ctr" anchorCtr="1"/>
              <a:lstStyle/>
              <a:p>
                <a:pPr>
                  <a:defRPr sz="1100" b="0" i="0" u="none" strike="noStrike" kern="1200" baseline="0">
                    <a:solidFill>
                      <a:schemeClr val="dk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'Contribution and Tax Scenarios'!$AH$9:$AJ$9</c:f>
              <c:strCache>
                <c:ptCount val="3"/>
                <c:pt idx="0">
                  <c:v>SCENARIO 1</c:v>
                </c:pt>
                <c:pt idx="1">
                  <c:v>SCENARIO 2</c:v>
                </c:pt>
                <c:pt idx="2">
                  <c:v>SCENARIO 3</c:v>
                </c:pt>
              </c:strCache>
            </c:strRef>
          </c:cat>
          <c:val>
            <c:numRef>
              <c:f>'Contribution and Tax Scenarios'!$AH$11:$AJ$11</c:f>
              <c:numCache>
                <c:formatCode>"$"#,##0</c:formatCode>
                <c:ptCount val="3"/>
                <c:pt idx="0">
                  <c:v>10270.857210295304</c:v>
                </c:pt>
                <c:pt idx="1">
                  <c:v>23444.347980021907</c:v>
                </c:pt>
                <c:pt idx="2">
                  <c:v>30589.292126314278</c:v>
                </c:pt>
              </c:numCache>
            </c:numRef>
          </c:val>
          <c:extLst>
            <c:ext xmlns:c16="http://schemas.microsoft.com/office/drawing/2014/chart" uri="{C3380CC4-5D6E-409C-BE32-E72D297353CC}">
              <c16:uniqueId val="{00000003-68B1-854D-8779-F3C51B8904F2}"/>
            </c:ext>
          </c:extLst>
        </c:ser>
        <c:dLbls>
          <c:dLblPos val="outEnd"/>
          <c:showLegendKey val="0"/>
          <c:showVal val="1"/>
          <c:showCatName val="0"/>
          <c:showSerName val="0"/>
          <c:showPercent val="0"/>
          <c:showBubbleSize val="0"/>
        </c:dLbls>
        <c:gapWidth val="219"/>
        <c:overlap val="-27"/>
        <c:axId val="963245376"/>
        <c:axId val="963247024"/>
      </c:barChart>
      <c:catAx>
        <c:axId val="96324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63247024"/>
        <c:crosses val="autoZero"/>
        <c:auto val="1"/>
        <c:lblAlgn val="ctr"/>
        <c:lblOffset val="100"/>
        <c:noMultiLvlLbl val="0"/>
      </c:catAx>
      <c:valAx>
        <c:axId val="963247024"/>
        <c:scaling>
          <c:orientation val="minMax"/>
        </c:scaling>
        <c:delete val="0"/>
        <c:axPos val="l"/>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63245376"/>
        <c:crosses val="autoZero"/>
        <c:crossBetween val="between"/>
        <c:majorUnit val="1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14</xdr:col>
      <xdr:colOff>148166</xdr:colOff>
      <xdr:row>24</xdr:row>
      <xdr:rowOff>167217</xdr:rowOff>
    </xdr:from>
    <xdr:to>
      <xdr:col>23</xdr:col>
      <xdr:colOff>698500</xdr:colOff>
      <xdr:row>40</xdr:row>
      <xdr:rowOff>4233</xdr:rowOff>
    </xdr:to>
    <xdr:graphicFrame macro="">
      <xdr:nvGraphicFramePr>
        <xdr:cNvPr id="3" name="Chart 2">
          <a:extLst>
            <a:ext uri="{FF2B5EF4-FFF2-40B4-BE49-F238E27FC236}">
              <a16:creationId xmlns:a16="http://schemas.microsoft.com/office/drawing/2014/main" id="{EF648269-27ED-8A4B-A091-D70ABF723C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Cordant">
  <a:themeElements>
    <a:clrScheme name="Cordant">
      <a:dk1>
        <a:srgbClr val="67675D"/>
      </a:dk1>
      <a:lt1>
        <a:srgbClr val="FFFFFF"/>
      </a:lt1>
      <a:dk2>
        <a:srgbClr val="67675D"/>
      </a:dk2>
      <a:lt2>
        <a:srgbClr val="FFFFFF"/>
      </a:lt2>
      <a:accent1>
        <a:srgbClr val="799C49"/>
      </a:accent1>
      <a:accent2>
        <a:srgbClr val="67675D"/>
      </a:accent2>
      <a:accent3>
        <a:srgbClr val="307370"/>
      </a:accent3>
      <a:accent4>
        <a:srgbClr val="D8B131"/>
      </a:accent4>
      <a:accent5>
        <a:srgbClr val="8F773D"/>
      </a:accent5>
      <a:accent6>
        <a:srgbClr val="A75025"/>
      </a:accent6>
      <a:hlink>
        <a:srgbClr val="799C49"/>
      </a:hlink>
      <a:folHlink>
        <a:srgbClr val="C8D6B4"/>
      </a:folHlink>
    </a:clrScheme>
    <a:fontScheme name="Cordant">
      <a:majorFont>
        <a:latin typeface="Avenir LT Std 35 Light"/>
        <a:ea typeface=""/>
        <a:cs typeface=""/>
      </a:majorFont>
      <a:minorFont>
        <a:latin typeface="Avenir LT Std 35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0F355-A0E5-7F4F-9D31-8AE54A5A9599}">
  <dimension ref="B2:AR53"/>
  <sheetViews>
    <sheetView showGridLines="0" tabSelected="1" zoomScaleNormal="100" workbookViewId="0">
      <selection activeCell="D7" sqref="D7:E7"/>
    </sheetView>
  </sheetViews>
  <sheetFormatPr baseColWidth="10" defaultRowHeight="14" x14ac:dyDescent="0.15"/>
  <cols>
    <col min="1" max="1" width="3.1640625" style="1" customWidth="1"/>
    <col min="2" max="2" width="47.33203125" style="1" customWidth="1"/>
    <col min="3" max="3" width="9.33203125" style="23" customWidth="1"/>
    <col min="4" max="5" width="10.83203125" style="1"/>
    <col min="6" max="6" width="1.33203125" style="23" customWidth="1"/>
    <col min="7" max="8" width="10.83203125" style="1"/>
    <col min="9" max="9" width="1.33203125" style="23" customWidth="1"/>
    <col min="10" max="11" width="10.83203125" style="1"/>
    <col min="12" max="12" width="3.83203125" style="1" customWidth="1"/>
    <col min="13" max="14" width="2.6640625" style="9" customWidth="1"/>
    <col min="15" max="15" width="26.1640625" style="1" customWidth="1"/>
    <col min="16" max="16" width="7.33203125" style="1" bestFit="1" customWidth="1"/>
    <col min="17" max="18" width="12.5" style="1" customWidth="1"/>
    <col min="19" max="19" width="2.6640625" style="1" customWidth="1"/>
    <col min="20" max="21" width="12.83203125" style="1" customWidth="1"/>
    <col min="22" max="22" width="2" style="1" customWidth="1"/>
    <col min="23" max="24" width="13.6640625" style="1" customWidth="1"/>
    <col min="25" max="33" width="10.83203125" style="1"/>
    <col min="34" max="36" width="12.1640625" style="1" bestFit="1" customWidth="1"/>
    <col min="37" max="16384" width="10.83203125" style="1"/>
  </cols>
  <sheetData>
    <row r="2" spans="2:41" ht="23" x14ac:dyDescent="0.25">
      <c r="B2" s="58" t="s">
        <v>47</v>
      </c>
      <c r="O2" s="58" t="s">
        <v>48</v>
      </c>
    </row>
    <row r="4" spans="2:41" x14ac:dyDescent="0.15">
      <c r="B4" s="3" t="s">
        <v>22</v>
      </c>
      <c r="C4" s="21"/>
      <c r="F4" s="21"/>
      <c r="I4" s="21"/>
    </row>
    <row r="5" spans="2:41" x14ac:dyDescent="0.15">
      <c r="B5" s="12" t="s">
        <v>10</v>
      </c>
      <c r="C5" s="22"/>
      <c r="D5" s="13"/>
      <c r="E5" s="13"/>
      <c r="F5" s="62"/>
      <c r="G5" s="8"/>
      <c r="H5" s="8"/>
      <c r="I5" s="8"/>
      <c r="J5" s="8"/>
      <c r="K5" s="8"/>
      <c r="L5" s="9"/>
      <c r="O5" s="12" t="s">
        <v>38</v>
      </c>
      <c r="P5" s="12"/>
    </row>
    <row r="6" spans="2:41" x14ac:dyDescent="0.15">
      <c r="B6" s="14" t="s">
        <v>0</v>
      </c>
      <c r="C6" s="10"/>
      <c r="D6" s="76">
        <v>200000</v>
      </c>
      <c r="E6" s="76"/>
      <c r="F6" s="10"/>
      <c r="I6" s="10"/>
      <c r="O6" s="1" t="s">
        <v>29</v>
      </c>
      <c r="P6" s="81">
        <v>15</v>
      </c>
      <c r="AG6" s="50" t="s">
        <v>43</v>
      </c>
      <c r="AH6" s="50"/>
      <c r="AI6" s="50"/>
      <c r="AJ6" s="50"/>
    </row>
    <row r="7" spans="2:41" x14ac:dyDescent="0.15">
      <c r="B7" s="15" t="s">
        <v>1</v>
      </c>
      <c r="C7" s="10"/>
      <c r="D7" s="77">
        <v>87500</v>
      </c>
      <c r="E7" s="77"/>
      <c r="F7" s="10"/>
      <c r="I7" s="10"/>
      <c r="O7" s="1" t="s">
        <v>30</v>
      </c>
      <c r="P7" s="82">
        <v>0.39350000000000002</v>
      </c>
      <c r="AG7" s="50"/>
      <c r="AH7" s="50"/>
      <c r="AI7" s="50"/>
      <c r="AJ7" s="50"/>
    </row>
    <row r="8" spans="2:41" x14ac:dyDescent="0.15">
      <c r="B8" s="15" t="s">
        <v>17</v>
      </c>
      <c r="C8" s="10"/>
      <c r="D8" s="77">
        <v>35000</v>
      </c>
      <c r="E8" s="77"/>
      <c r="F8" s="10"/>
      <c r="G8" s="11" t="s">
        <v>16</v>
      </c>
      <c r="I8" s="10"/>
      <c r="O8" s="1" t="s">
        <v>35</v>
      </c>
      <c r="P8" s="82">
        <v>7.5399999999999995E-2</v>
      </c>
      <c r="AG8" s="50"/>
      <c r="AH8" s="50"/>
      <c r="AI8" s="50"/>
      <c r="AJ8" s="50"/>
    </row>
    <row r="9" spans="2:41" ht="16" thickBot="1" x14ac:dyDescent="0.25">
      <c r="B9" s="2" t="s">
        <v>6</v>
      </c>
      <c r="C9" s="19"/>
      <c r="D9" s="75">
        <f>SUM(D6:E8)</f>
        <v>322500</v>
      </c>
      <c r="E9" s="75"/>
      <c r="F9" s="19"/>
      <c r="G9" s="11"/>
      <c r="I9" s="19"/>
      <c r="O9" s="1" t="s">
        <v>36</v>
      </c>
      <c r="P9" s="82">
        <v>5.9700000000000003E-2</v>
      </c>
      <c r="AG9" s="50"/>
      <c r="AH9" s="51" t="s">
        <v>11</v>
      </c>
      <c r="AI9" s="51" t="s">
        <v>12</v>
      </c>
      <c r="AJ9" s="51" t="s">
        <v>13</v>
      </c>
      <c r="AK9" s="26"/>
      <c r="AL9" s="49"/>
      <c r="AM9" s="10"/>
      <c r="AN9" s="49"/>
      <c r="AO9" s="49"/>
    </row>
    <row r="10" spans="2:41" ht="15" thickTop="1" x14ac:dyDescent="0.15">
      <c r="B10" s="5"/>
      <c r="C10" s="10"/>
      <c r="D10" s="7"/>
      <c r="E10" s="7"/>
      <c r="F10" s="10"/>
      <c r="I10" s="10"/>
      <c r="AG10" s="50" t="s">
        <v>39</v>
      </c>
      <c r="AH10" s="52">
        <f>Q14</f>
        <v>11313.125</v>
      </c>
      <c r="AI10" s="52">
        <f>T14</f>
        <v>25823.4375</v>
      </c>
      <c r="AJ10" s="52">
        <f>W14</f>
        <v>33693.4375</v>
      </c>
    </row>
    <row r="11" spans="2:41" ht="15" x14ac:dyDescent="0.2">
      <c r="B11" s="10"/>
      <c r="C11" s="10"/>
      <c r="D11" s="68" t="s">
        <v>11</v>
      </c>
      <c r="E11" s="68"/>
      <c r="F11" s="10"/>
      <c r="G11" s="68" t="s">
        <v>12</v>
      </c>
      <c r="H11" s="68"/>
      <c r="I11" s="10"/>
      <c r="J11" s="68" t="s">
        <v>13</v>
      </c>
      <c r="K11" s="68"/>
      <c r="Q11" s="68" t="s">
        <v>11</v>
      </c>
      <c r="R11" s="68"/>
      <c r="S11" s="10"/>
      <c r="T11" s="68" t="s">
        <v>12</v>
      </c>
      <c r="U11" s="68"/>
      <c r="V11" s="10"/>
      <c r="W11" s="68" t="s">
        <v>13</v>
      </c>
      <c r="X11" s="68"/>
      <c r="AG11" s="53" t="s">
        <v>44</v>
      </c>
      <c r="AH11" s="52">
        <f>Q19</f>
        <v>10270.857210295304</v>
      </c>
      <c r="AI11" s="52">
        <f>T19</f>
        <v>23444.347980021907</v>
      </c>
      <c r="AJ11" s="52">
        <f>W19</f>
        <v>30589.292126314278</v>
      </c>
    </row>
    <row r="12" spans="2:41" x14ac:dyDescent="0.15">
      <c r="B12" s="12" t="s">
        <v>2</v>
      </c>
      <c r="C12" s="22"/>
      <c r="D12" s="13"/>
      <c r="E12" s="13"/>
      <c r="F12" s="22"/>
      <c r="G12" s="13"/>
      <c r="H12" s="13"/>
      <c r="I12" s="22"/>
      <c r="J12" s="13"/>
      <c r="K12" s="13"/>
      <c r="P12" s="23"/>
      <c r="Q12" s="48" t="s">
        <v>34</v>
      </c>
      <c r="R12" s="48" t="s">
        <v>33</v>
      </c>
      <c r="S12" s="22"/>
      <c r="T12" s="48" t="s">
        <v>34</v>
      </c>
      <c r="U12" s="48" t="s">
        <v>33</v>
      </c>
      <c r="V12" s="22"/>
      <c r="W12" s="48" t="s">
        <v>34</v>
      </c>
      <c r="X12" s="48" t="s">
        <v>33</v>
      </c>
    </row>
    <row r="13" spans="2:41" x14ac:dyDescent="0.15">
      <c r="B13" s="16" t="s">
        <v>14</v>
      </c>
      <c r="C13" s="10"/>
      <c r="D13" s="78">
        <v>0.1</v>
      </c>
      <c r="E13" s="27">
        <f>D13*$D6</f>
        <v>20000</v>
      </c>
      <c r="F13" s="28"/>
      <c r="G13" s="78">
        <v>0</v>
      </c>
      <c r="H13" s="27">
        <f>G13*$D6</f>
        <v>0</v>
      </c>
      <c r="I13" s="28"/>
      <c r="J13" s="78">
        <v>0.1</v>
      </c>
      <c r="K13" s="27">
        <f>J13*$D6</f>
        <v>20000</v>
      </c>
      <c r="O13" s="1" t="s">
        <v>27</v>
      </c>
      <c r="P13" s="38"/>
      <c r="Q13" s="80">
        <f>D16</f>
        <v>28750</v>
      </c>
      <c r="R13" s="80"/>
      <c r="S13" s="41"/>
      <c r="T13" s="80">
        <f>G16</f>
        <v>65625</v>
      </c>
      <c r="U13" s="80"/>
      <c r="V13" s="41"/>
      <c r="W13" s="80">
        <f>J16</f>
        <v>85625</v>
      </c>
      <c r="X13" s="80"/>
      <c r="AF13" s="9"/>
      <c r="AG13" s="9"/>
      <c r="AH13" s="9"/>
      <c r="AI13" s="9"/>
      <c r="AJ13" s="9"/>
      <c r="AK13" s="9"/>
      <c r="AL13" s="9"/>
    </row>
    <row r="14" spans="2:41" x14ac:dyDescent="0.15">
      <c r="B14" s="15" t="s">
        <v>15</v>
      </c>
      <c r="C14" s="10"/>
      <c r="D14" s="79">
        <v>0.1</v>
      </c>
      <c r="E14" s="29">
        <f>D14*$D7</f>
        <v>8750</v>
      </c>
      <c r="F14" s="28"/>
      <c r="G14" s="79">
        <v>0.75</v>
      </c>
      <c r="H14" s="29">
        <f>G14*$D7</f>
        <v>65625</v>
      </c>
      <c r="I14" s="28"/>
      <c r="J14" s="79">
        <v>0.75</v>
      </c>
      <c r="K14" s="29">
        <f>J14*$D7</f>
        <v>65625</v>
      </c>
      <c r="O14" s="1" t="s">
        <v>39</v>
      </c>
      <c r="P14" s="37"/>
      <c r="Q14" s="67">
        <f>Q13*$P7</f>
        <v>11313.125</v>
      </c>
      <c r="R14" s="67"/>
      <c r="S14" s="41"/>
      <c r="T14" s="67">
        <f>T13*$P7</f>
        <v>25823.4375</v>
      </c>
      <c r="U14" s="67"/>
      <c r="V14" s="41"/>
      <c r="W14" s="67">
        <f>W13*$P7</f>
        <v>33693.4375</v>
      </c>
      <c r="X14" s="67"/>
      <c r="AF14" s="9"/>
      <c r="AG14" s="9"/>
      <c r="AH14" s="9"/>
      <c r="AI14" s="9"/>
      <c r="AJ14" s="9"/>
      <c r="AK14" s="9"/>
      <c r="AL14" s="9"/>
    </row>
    <row r="15" spans="2:41" x14ac:dyDescent="0.15">
      <c r="B15" s="15" t="s">
        <v>5</v>
      </c>
      <c r="C15" s="10"/>
      <c r="D15" s="30"/>
      <c r="E15" s="31">
        <v>19500</v>
      </c>
      <c r="F15" s="28"/>
      <c r="G15" s="30"/>
      <c r="H15" s="31">
        <v>19500</v>
      </c>
      <c r="I15" s="28"/>
      <c r="J15" s="30"/>
      <c r="K15" s="31">
        <v>19500</v>
      </c>
      <c r="O15" s="1" t="s">
        <v>31</v>
      </c>
      <c r="P15" s="39"/>
      <c r="Q15" s="42">
        <f>Q13</f>
        <v>28750</v>
      </c>
      <c r="R15" s="42">
        <f>Q13-Q14</f>
        <v>17436.875</v>
      </c>
      <c r="S15" s="43"/>
      <c r="T15" s="42">
        <f>T13</f>
        <v>65625</v>
      </c>
      <c r="U15" s="42">
        <f>T13-T14</f>
        <v>39801.5625</v>
      </c>
      <c r="V15" s="43"/>
      <c r="W15" s="42">
        <f>W13</f>
        <v>85625</v>
      </c>
      <c r="X15" s="42">
        <f>W13-W14</f>
        <v>51931.5625</v>
      </c>
      <c r="AF15" s="9"/>
      <c r="AG15" s="9"/>
      <c r="AH15" s="9"/>
      <c r="AI15" s="9"/>
      <c r="AJ15" s="9"/>
      <c r="AK15" s="9"/>
      <c r="AL15" s="9"/>
    </row>
    <row r="16" spans="2:41" ht="15" x14ac:dyDescent="0.15">
      <c r="B16" s="25" t="s">
        <v>27</v>
      </c>
      <c r="C16" s="10"/>
      <c r="D16" s="69">
        <f>E13+E14</f>
        <v>28750</v>
      </c>
      <c r="E16" s="69"/>
      <c r="F16" s="34"/>
      <c r="G16" s="69">
        <f>H13+H14</f>
        <v>65625</v>
      </c>
      <c r="H16" s="69"/>
      <c r="I16" s="34"/>
      <c r="J16" s="69">
        <f>K13+K14</f>
        <v>85625</v>
      </c>
      <c r="K16" s="69"/>
      <c r="O16" s="1" t="s">
        <v>40</v>
      </c>
      <c r="P16" s="39"/>
      <c r="Q16" s="59">
        <f>Q15*(1+$P8)^$P$6</f>
        <v>85543.759167512835</v>
      </c>
      <c r="R16" s="59">
        <f>R15*(1+$P9)^$P$6</f>
        <v>41611.432724801227</v>
      </c>
      <c r="S16" s="60"/>
      <c r="T16" s="59">
        <f>T15*(1+$P8)^$P$6</f>
        <v>195262.92853454017</v>
      </c>
      <c r="U16" s="59">
        <f>U15*(1+$P9)^$P$6</f>
        <v>94982.618176176707</v>
      </c>
      <c r="V16" s="60"/>
      <c r="W16" s="59">
        <f>W15*(1+$P8)^$P$6</f>
        <v>254771.63056411431</v>
      </c>
      <c r="X16" s="59">
        <f>X15*(1+$P9)^$P$6</f>
        <v>123929.70181082105</v>
      </c>
      <c r="AF16" s="9"/>
      <c r="AG16" s="9"/>
      <c r="AH16" s="55"/>
      <c r="AI16" s="55"/>
      <c r="AJ16" s="9"/>
      <c r="AK16" s="9"/>
      <c r="AL16" s="9"/>
    </row>
    <row r="17" spans="2:38" ht="15" x14ac:dyDescent="0.15">
      <c r="B17" s="24" t="s">
        <v>28</v>
      </c>
      <c r="C17" s="10"/>
      <c r="D17" s="73">
        <f>E15/($D9-D16)</f>
        <v>6.6382978723404248E-2</v>
      </c>
      <c r="E17" s="73"/>
      <c r="F17" s="28"/>
      <c r="G17" s="73">
        <f>H15/($D9-G16)</f>
        <v>7.5912408759124084E-2</v>
      </c>
      <c r="H17" s="73"/>
      <c r="I17" s="28"/>
      <c r="J17" s="73">
        <f>K15/($D9-J16)</f>
        <v>8.2321899736147758E-2</v>
      </c>
      <c r="K17" s="73"/>
      <c r="O17" s="40" t="s">
        <v>46</v>
      </c>
      <c r="P17" s="36"/>
      <c r="Q17" s="59">
        <f>Q16*$P7</f>
        <v>33661.469232416304</v>
      </c>
      <c r="R17" s="59">
        <v>0</v>
      </c>
      <c r="S17" s="61"/>
      <c r="T17" s="59">
        <f>T16*$P7</f>
        <v>76835.962378341559</v>
      </c>
      <c r="U17" s="59">
        <v>0</v>
      </c>
      <c r="V17" s="61"/>
      <c r="W17" s="59">
        <f>W16*$P7</f>
        <v>100252.63662697899</v>
      </c>
      <c r="X17" s="59">
        <v>0</v>
      </c>
      <c r="AF17" s="9"/>
      <c r="AG17" s="9"/>
      <c r="AH17" s="55"/>
      <c r="AI17" s="55"/>
      <c r="AJ17" s="9"/>
      <c r="AK17" s="9"/>
      <c r="AL17" s="9"/>
    </row>
    <row r="18" spans="2:38" x14ac:dyDescent="0.15">
      <c r="D18" s="6"/>
      <c r="E18" s="6"/>
      <c r="F18" s="28"/>
      <c r="G18" s="6"/>
      <c r="H18" s="6"/>
      <c r="I18" s="28"/>
      <c r="J18" s="6"/>
      <c r="K18" s="6"/>
      <c r="O18" s="1" t="s">
        <v>37</v>
      </c>
      <c r="P18" s="23"/>
      <c r="Q18" s="45">
        <f>Q16-Q17</f>
        <v>51882.289935096531</v>
      </c>
      <c r="R18" s="45">
        <f>R16-R17</f>
        <v>41611.432724801227</v>
      </c>
      <c r="S18" s="46"/>
      <c r="T18" s="45">
        <f>T16-T17</f>
        <v>118426.96615619861</v>
      </c>
      <c r="U18" s="45">
        <f>U16-U17</f>
        <v>94982.618176176707</v>
      </c>
      <c r="V18" s="46"/>
      <c r="W18" s="45">
        <f>W16-W17</f>
        <v>154518.99393713532</v>
      </c>
      <c r="X18" s="45">
        <f>X16-X17</f>
        <v>123929.70181082105</v>
      </c>
      <c r="AF18" s="9"/>
      <c r="AG18" s="9"/>
      <c r="AH18" s="55"/>
      <c r="AI18" s="55"/>
      <c r="AJ18" s="9"/>
      <c r="AK18" s="9"/>
      <c r="AL18" s="9"/>
    </row>
    <row r="19" spans="2:38" s="4" customFormat="1" x14ac:dyDescent="0.15">
      <c r="B19" s="3" t="s">
        <v>23</v>
      </c>
      <c r="C19" s="21"/>
      <c r="D19" s="32"/>
      <c r="E19" s="32"/>
      <c r="F19" s="33"/>
      <c r="G19" s="32"/>
      <c r="H19" s="32"/>
      <c r="I19" s="33"/>
      <c r="J19" s="32"/>
      <c r="K19" s="32"/>
      <c r="L19" s="1"/>
      <c r="M19" s="9"/>
      <c r="N19" s="9"/>
      <c r="O19" s="4" t="s">
        <v>45</v>
      </c>
      <c r="Q19" s="65">
        <f>Q18-R18</f>
        <v>10270.857210295304</v>
      </c>
      <c r="R19" s="65"/>
      <c r="S19" s="44"/>
      <c r="T19" s="65">
        <f>T18-U18</f>
        <v>23444.347980021907</v>
      </c>
      <c r="U19" s="65"/>
      <c r="V19" s="44"/>
      <c r="W19" s="65">
        <f>W18-X18</f>
        <v>30589.292126314278</v>
      </c>
      <c r="X19" s="65"/>
      <c r="AF19" s="56"/>
      <c r="AG19" s="9"/>
      <c r="AH19" s="55"/>
      <c r="AI19" s="55"/>
      <c r="AJ19" s="56"/>
      <c r="AK19" s="56"/>
      <c r="AL19" s="56"/>
    </row>
    <row r="20" spans="2:38" x14ac:dyDescent="0.15">
      <c r="B20" s="20" t="s">
        <v>6</v>
      </c>
      <c r="C20" s="19"/>
      <c r="D20" s="71">
        <f>$D9</f>
        <v>322500</v>
      </c>
      <c r="E20" s="71"/>
      <c r="F20" s="34"/>
      <c r="G20" s="71">
        <f>$D9</f>
        <v>322500</v>
      </c>
      <c r="H20" s="71"/>
      <c r="I20" s="34"/>
      <c r="J20" s="71">
        <f>$D9</f>
        <v>322500</v>
      </c>
      <c r="K20" s="71"/>
      <c r="O20" s="1" t="s">
        <v>32</v>
      </c>
      <c r="Q20" s="66">
        <f>(Q18-R18)/Q13</f>
        <v>0.35724720731461929</v>
      </c>
      <c r="R20" s="66"/>
      <c r="S20" s="44"/>
      <c r="T20" s="66">
        <f>(T18-U18)/T13</f>
        <v>0.35724720731461951</v>
      </c>
      <c r="U20" s="66"/>
      <c r="V20" s="44"/>
      <c r="W20" s="66">
        <f>(W18-X18)/W13</f>
        <v>0.35724720731461929</v>
      </c>
      <c r="X20" s="66"/>
      <c r="AF20" s="9"/>
      <c r="AG20" s="9"/>
      <c r="AH20" s="55"/>
      <c r="AI20" s="55"/>
      <c r="AJ20" s="9"/>
      <c r="AK20" s="9"/>
      <c r="AL20" s="9"/>
    </row>
    <row r="21" spans="2:38" x14ac:dyDescent="0.15">
      <c r="B21" s="16" t="s">
        <v>3</v>
      </c>
      <c r="C21" s="10"/>
      <c r="D21" s="71">
        <f>-E13</f>
        <v>-20000</v>
      </c>
      <c r="E21" s="71"/>
      <c r="F21" s="28"/>
      <c r="G21" s="71">
        <f>-H13</f>
        <v>0</v>
      </c>
      <c r="H21" s="71"/>
      <c r="I21" s="28"/>
      <c r="J21" s="71">
        <f>-K13</f>
        <v>-20000</v>
      </c>
      <c r="K21" s="71"/>
      <c r="AF21" s="9"/>
      <c r="AG21" s="9"/>
      <c r="AH21" s="55"/>
      <c r="AI21" s="55"/>
      <c r="AJ21" s="9"/>
      <c r="AK21" s="9"/>
      <c r="AL21" s="9"/>
    </row>
    <row r="22" spans="2:38" x14ac:dyDescent="0.15">
      <c r="B22" s="16" t="s">
        <v>4</v>
      </c>
      <c r="C22" s="10"/>
      <c r="D22" s="71">
        <f>-E14</f>
        <v>-8750</v>
      </c>
      <c r="E22" s="71"/>
      <c r="F22" s="28"/>
      <c r="G22" s="71">
        <f>-H14</f>
        <v>-65625</v>
      </c>
      <c r="H22" s="71"/>
      <c r="I22" s="28"/>
      <c r="J22" s="71">
        <f>-K14</f>
        <v>-65625</v>
      </c>
      <c r="K22" s="71"/>
      <c r="AF22" s="9"/>
      <c r="AG22" s="9"/>
      <c r="AH22" s="55"/>
      <c r="AI22" s="55"/>
      <c r="AJ22" s="9"/>
      <c r="AK22" s="9"/>
      <c r="AL22" s="9"/>
    </row>
    <row r="23" spans="2:38" ht="15" thickBot="1" x14ac:dyDescent="0.2">
      <c r="B23" s="15" t="s">
        <v>19</v>
      </c>
      <c r="C23" s="10"/>
      <c r="D23" s="74">
        <f>SUM(D20:E22)</f>
        <v>293750</v>
      </c>
      <c r="E23" s="74"/>
      <c r="F23" s="28"/>
      <c r="G23" s="74">
        <f>SUM(G20:H22)</f>
        <v>256875</v>
      </c>
      <c r="H23" s="74"/>
      <c r="I23" s="28"/>
      <c r="J23" s="74">
        <f>SUM(J20:K22)</f>
        <v>236875</v>
      </c>
      <c r="K23" s="74"/>
      <c r="O23" s="47" t="s">
        <v>41</v>
      </c>
      <c r="AF23" s="9"/>
      <c r="AG23" s="9"/>
      <c r="AH23" s="55"/>
      <c r="AI23" s="55"/>
      <c r="AJ23" s="9"/>
      <c r="AK23" s="9"/>
      <c r="AL23" s="9"/>
    </row>
    <row r="24" spans="2:38" ht="15" thickTop="1" x14ac:dyDescent="0.15">
      <c r="B24" s="15" t="s">
        <v>18</v>
      </c>
      <c r="C24" s="10"/>
      <c r="D24" s="72">
        <v>285000</v>
      </c>
      <c r="E24" s="72"/>
      <c r="F24" s="28"/>
      <c r="G24" s="72">
        <f>D24</f>
        <v>285000</v>
      </c>
      <c r="H24" s="72"/>
      <c r="I24" s="28"/>
      <c r="J24" s="72">
        <f>D24</f>
        <v>285000</v>
      </c>
      <c r="K24" s="72"/>
      <c r="O24" s="47" t="s">
        <v>42</v>
      </c>
      <c r="AF24" s="9"/>
      <c r="AG24" s="9"/>
      <c r="AH24" s="55"/>
      <c r="AI24" s="55"/>
      <c r="AJ24" s="9"/>
      <c r="AK24" s="9"/>
      <c r="AL24" s="9"/>
    </row>
    <row r="25" spans="2:38" ht="44" thickBot="1" x14ac:dyDescent="0.2">
      <c r="B25" s="25" t="s">
        <v>20</v>
      </c>
      <c r="C25" s="24"/>
      <c r="D25" s="70">
        <f>MIN(D24,D23)</f>
        <v>285000</v>
      </c>
      <c r="E25" s="70"/>
      <c r="F25" s="35"/>
      <c r="G25" s="70">
        <f>MIN(G24,G23)</f>
        <v>256875</v>
      </c>
      <c r="H25" s="70"/>
      <c r="I25" s="35"/>
      <c r="J25" s="70">
        <f>MIN(J24,J23)</f>
        <v>236875</v>
      </c>
      <c r="K25" s="70"/>
      <c r="AF25" s="9"/>
      <c r="AG25" s="9"/>
      <c r="AH25" s="55"/>
      <c r="AI25" s="55"/>
      <c r="AJ25" s="9"/>
      <c r="AK25" s="9"/>
      <c r="AL25" s="9"/>
    </row>
    <row r="26" spans="2:38" ht="15" thickTop="1" x14ac:dyDescent="0.15">
      <c r="D26" s="6"/>
      <c r="E26" s="6"/>
      <c r="F26" s="28"/>
      <c r="G26" s="6"/>
      <c r="H26" s="6"/>
      <c r="I26" s="28"/>
      <c r="J26" s="6"/>
      <c r="K26" s="6"/>
      <c r="O26" s="4"/>
      <c r="AF26" s="9"/>
      <c r="AG26" s="9"/>
      <c r="AH26" s="55"/>
      <c r="AI26" s="55"/>
      <c r="AJ26" s="9"/>
      <c r="AK26" s="9"/>
      <c r="AL26" s="9"/>
    </row>
    <row r="27" spans="2:38" s="4" customFormat="1" x14ac:dyDescent="0.15">
      <c r="B27" s="3" t="s">
        <v>24</v>
      </c>
      <c r="C27" s="21"/>
      <c r="D27" s="32"/>
      <c r="E27" s="32"/>
      <c r="F27" s="33"/>
      <c r="G27" s="32"/>
      <c r="H27" s="32"/>
      <c r="I27" s="33"/>
      <c r="J27" s="32"/>
      <c r="K27" s="32"/>
      <c r="L27" s="1"/>
      <c r="M27" s="9"/>
      <c r="N27" s="9"/>
      <c r="AF27" s="56"/>
      <c r="AG27" s="9"/>
      <c r="AH27" s="55"/>
      <c r="AI27" s="55"/>
      <c r="AJ27" s="56"/>
      <c r="AK27" s="56"/>
      <c r="AL27" s="56"/>
    </row>
    <row r="28" spans="2:38" x14ac:dyDescent="0.15">
      <c r="B28" s="17" t="s">
        <v>6</v>
      </c>
      <c r="D28" s="71">
        <f>$D9</f>
        <v>322500</v>
      </c>
      <c r="E28" s="71"/>
      <c r="F28" s="28"/>
      <c r="G28" s="71">
        <f>$D9</f>
        <v>322500</v>
      </c>
      <c r="H28" s="71"/>
      <c r="I28" s="28"/>
      <c r="J28" s="71">
        <f>$D9</f>
        <v>322500</v>
      </c>
      <c r="K28" s="71"/>
      <c r="AF28" s="9"/>
      <c r="AG28" s="9"/>
      <c r="AH28" s="55"/>
      <c r="AI28" s="55"/>
      <c r="AJ28" s="9"/>
      <c r="AK28" s="9"/>
      <c r="AL28" s="9"/>
    </row>
    <row r="29" spans="2:38" x14ac:dyDescent="0.15">
      <c r="B29" s="18" t="s">
        <v>7</v>
      </c>
      <c r="D29" s="72">
        <f>D25</f>
        <v>285000</v>
      </c>
      <c r="E29" s="72"/>
      <c r="F29" s="28"/>
      <c r="G29" s="72">
        <f>G25</f>
        <v>256875</v>
      </c>
      <c r="H29" s="72"/>
      <c r="I29" s="28"/>
      <c r="J29" s="72">
        <f>J25</f>
        <v>236875</v>
      </c>
      <c r="K29" s="72"/>
      <c r="AF29" s="9"/>
      <c r="AG29" s="9"/>
      <c r="AH29" s="55"/>
      <c r="AI29" s="55"/>
      <c r="AJ29" s="9"/>
      <c r="AK29" s="9"/>
      <c r="AL29" s="9"/>
    </row>
    <row r="30" spans="2:38" ht="30" thickBot="1" x14ac:dyDescent="0.2">
      <c r="B30" s="25" t="s">
        <v>21</v>
      </c>
      <c r="C30" s="24"/>
      <c r="D30" s="70">
        <f>D28-D29</f>
        <v>37500</v>
      </c>
      <c r="E30" s="70"/>
      <c r="F30" s="35"/>
      <c r="G30" s="70">
        <f>G28-G29</f>
        <v>65625</v>
      </c>
      <c r="H30" s="70"/>
      <c r="I30" s="35"/>
      <c r="J30" s="70">
        <f>J28-J29</f>
        <v>85625</v>
      </c>
      <c r="K30" s="70"/>
      <c r="AF30" s="9"/>
      <c r="AG30" s="9"/>
      <c r="AH30" s="55"/>
      <c r="AI30" s="55"/>
      <c r="AJ30" s="9"/>
      <c r="AK30" s="9"/>
      <c r="AL30" s="9"/>
    </row>
    <row r="31" spans="2:38" ht="15" thickTop="1" x14ac:dyDescent="0.15">
      <c r="D31" s="72"/>
      <c r="E31" s="72"/>
      <c r="F31" s="28"/>
      <c r="G31" s="72"/>
      <c r="H31" s="72"/>
      <c r="I31" s="28"/>
      <c r="J31" s="72"/>
      <c r="K31" s="72"/>
      <c r="AF31" s="9"/>
      <c r="AG31" s="9"/>
      <c r="AH31" s="55"/>
      <c r="AI31" s="55"/>
      <c r="AJ31" s="9"/>
      <c r="AK31" s="9"/>
      <c r="AL31" s="9"/>
    </row>
    <row r="32" spans="2:38" s="4" customFormat="1" x14ac:dyDescent="0.15">
      <c r="B32" s="3" t="s">
        <v>25</v>
      </c>
      <c r="C32" s="21"/>
      <c r="D32" s="32"/>
      <c r="E32" s="32"/>
      <c r="F32" s="33"/>
      <c r="G32" s="32"/>
      <c r="H32" s="32"/>
      <c r="I32" s="33"/>
      <c r="J32" s="32"/>
      <c r="K32" s="32"/>
      <c r="M32" s="56"/>
      <c r="N32" s="56"/>
      <c r="AF32" s="56"/>
      <c r="AG32" s="9"/>
      <c r="AH32" s="55"/>
      <c r="AI32" s="55"/>
      <c r="AJ32" s="56"/>
      <c r="AK32" s="56"/>
      <c r="AL32" s="56"/>
    </row>
    <row r="33" spans="2:44" x14ac:dyDescent="0.15">
      <c r="B33" s="17" t="s">
        <v>8</v>
      </c>
      <c r="D33" s="71">
        <f>5%*D30</f>
        <v>1875</v>
      </c>
      <c r="E33" s="71"/>
      <c r="F33" s="28"/>
      <c r="G33" s="71">
        <f>5%*G30</f>
        <v>3281.25</v>
      </c>
      <c r="H33" s="71"/>
      <c r="I33" s="28"/>
      <c r="J33" s="71">
        <f>5%*J30</f>
        <v>4281.25</v>
      </c>
      <c r="K33" s="71"/>
      <c r="AF33" s="9"/>
      <c r="AG33" s="9"/>
      <c r="AH33" s="55"/>
      <c r="AI33" s="55"/>
      <c r="AJ33" s="9"/>
      <c r="AK33" s="9"/>
      <c r="AL33" s="9"/>
    </row>
    <row r="34" spans="2:44" x14ac:dyDescent="0.15">
      <c r="B34" s="18" t="s">
        <v>9</v>
      </c>
      <c r="D34" s="72">
        <f>SUM(E13:E14)</f>
        <v>28750</v>
      </c>
      <c r="E34" s="72"/>
      <c r="F34" s="28"/>
      <c r="G34" s="72">
        <f>SUM(H13:H14)</f>
        <v>65625</v>
      </c>
      <c r="H34" s="72"/>
      <c r="I34" s="28"/>
      <c r="J34" s="72">
        <f>SUM(K13:K14)</f>
        <v>85625</v>
      </c>
      <c r="K34" s="72"/>
      <c r="AF34" s="9"/>
      <c r="AG34" s="9"/>
      <c r="AH34" s="55"/>
      <c r="AI34" s="55"/>
      <c r="AJ34" s="9"/>
      <c r="AK34" s="9"/>
      <c r="AL34" s="9"/>
    </row>
    <row r="35" spans="2:44" ht="36" customHeight="1" thickBot="1" x14ac:dyDescent="0.2">
      <c r="B35" s="25" t="s">
        <v>26</v>
      </c>
      <c r="C35" s="19"/>
      <c r="D35" s="70">
        <f>MIN(D33,D34)</f>
        <v>1875</v>
      </c>
      <c r="E35" s="70"/>
      <c r="F35" s="34"/>
      <c r="G35" s="70">
        <f>MIN(G33,G34)</f>
        <v>3281.25</v>
      </c>
      <c r="H35" s="70"/>
      <c r="I35" s="34"/>
      <c r="J35" s="70">
        <f>MIN(J33,J34)</f>
        <v>4281.25</v>
      </c>
      <c r="K35" s="70"/>
      <c r="AF35" s="9"/>
      <c r="AG35" s="9"/>
      <c r="AH35" s="55"/>
      <c r="AI35" s="55"/>
      <c r="AJ35" s="9"/>
      <c r="AK35" s="9"/>
      <c r="AL35" s="9"/>
    </row>
    <row r="36" spans="2:44" ht="15" thickTop="1" x14ac:dyDescent="0.15">
      <c r="AF36" s="9"/>
      <c r="AG36" s="9"/>
      <c r="AH36" s="55"/>
      <c r="AI36" s="55"/>
      <c r="AJ36" s="9"/>
      <c r="AK36" s="9"/>
      <c r="AL36" s="9"/>
    </row>
    <row r="37" spans="2:44" x14ac:dyDescent="0.15">
      <c r="AF37" s="9"/>
      <c r="AG37" s="9"/>
      <c r="AH37" s="55"/>
      <c r="AI37" s="55"/>
      <c r="AJ37" s="9"/>
      <c r="AK37" s="9"/>
      <c r="AL37" s="9"/>
    </row>
    <row r="38" spans="2:44" x14ac:dyDescent="0.15">
      <c r="AF38" s="9"/>
      <c r="AG38" s="9"/>
      <c r="AH38" s="9"/>
      <c r="AI38" s="9"/>
      <c r="AJ38" s="9"/>
      <c r="AK38" s="9"/>
      <c r="AL38" s="9"/>
    </row>
    <row r="39" spans="2:44" x14ac:dyDescent="0.15">
      <c r="AF39" s="9"/>
      <c r="AG39" s="9"/>
      <c r="AH39" s="9"/>
      <c r="AI39" s="9"/>
      <c r="AJ39" s="9"/>
      <c r="AK39" s="9"/>
      <c r="AL39" s="9"/>
    </row>
    <row r="40" spans="2:44" x14ac:dyDescent="0.15">
      <c r="AF40" s="9"/>
      <c r="AG40" s="9"/>
      <c r="AH40" s="9"/>
      <c r="AI40" s="9"/>
      <c r="AJ40" s="9"/>
      <c r="AK40" s="9"/>
      <c r="AL40" s="9"/>
    </row>
    <row r="41" spans="2:44" ht="16" customHeight="1" x14ac:dyDescent="0.15">
      <c r="B41" s="63"/>
      <c r="C41" s="63"/>
      <c r="D41" s="63"/>
      <c r="E41" s="63"/>
      <c r="F41" s="63"/>
      <c r="G41" s="63"/>
      <c r="H41" s="63"/>
      <c r="I41" s="63"/>
      <c r="J41" s="63"/>
      <c r="K41" s="63"/>
      <c r="AF41" s="9"/>
      <c r="AG41" s="9"/>
      <c r="AH41" s="9"/>
      <c r="AI41" s="9"/>
      <c r="AJ41" s="9"/>
      <c r="AK41" s="9"/>
      <c r="AL41" s="9"/>
    </row>
    <row r="42" spans="2:44" ht="14" customHeight="1" x14ac:dyDescent="0.15">
      <c r="B42" s="63"/>
      <c r="C42" s="63"/>
      <c r="D42" s="63"/>
      <c r="E42" s="63"/>
      <c r="F42" s="63"/>
      <c r="G42" s="63"/>
      <c r="H42" s="63"/>
      <c r="I42" s="63"/>
      <c r="J42" s="63"/>
      <c r="K42" s="63"/>
      <c r="AF42" s="9"/>
      <c r="AG42" s="9"/>
      <c r="AH42" s="9"/>
      <c r="AI42" s="9"/>
      <c r="AJ42" s="9"/>
      <c r="AK42" s="9"/>
      <c r="AL42" s="9"/>
    </row>
    <row r="43" spans="2:44" ht="14" customHeight="1" x14ac:dyDescent="0.15">
      <c r="B43" s="63"/>
      <c r="C43" s="63"/>
      <c r="D43" s="63"/>
      <c r="E43" s="63"/>
      <c r="F43" s="63"/>
      <c r="G43" s="63"/>
      <c r="H43" s="63"/>
      <c r="I43" s="63"/>
      <c r="J43" s="63"/>
      <c r="K43" s="63"/>
      <c r="AF43" s="9"/>
      <c r="AG43" s="9"/>
      <c r="AH43" s="9"/>
      <c r="AI43" s="9"/>
      <c r="AJ43" s="9"/>
      <c r="AK43" s="9"/>
      <c r="AL43" s="9"/>
    </row>
    <row r="44" spans="2:44" ht="14" customHeight="1" x14ac:dyDescent="0.15">
      <c r="B44" s="63"/>
      <c r="C44" s="63"/>
      <c r="D44" s="63"/>
      <c r="E44" s="63"/>
      <c r="F44" s="63"/>
      <c r="G44" s="63"/>
      <c r="H44" s="63"/>
      <c r="I44" s="63"/>
      <c r="J44" s="63"/>
      <c r="K44" s="63"/>
      <c r="AF44" s="9"/>
      <c r="AG44" s="9"/>
      <c r="AH44" s="9"/>
      <c r="AI44" s="9"/>
      <c r="AJ44" s="9"/>
      <c r="AK44" s="9"/>
      <c r="AL44" s="9"/>
    </row>
    <row r="45" spans="2:44" ht="14" customHeight="1" x14ac:dyDescent="0.15">
      <c r="B45" s="64" t="s">
        <v>49</v>
      </c>
      <c r="C45" s="64"/>
      <c r="D45" s="64"/>
      <c r="E45" s="64"/>
      <c r="F45" s="64"/>
      <c r="G45" s="64"/>
      <c r="H45" s="64"/>
      <c r="I45" s="64"/>
      <c r="J45" s="64"/>
      <c r="K45" s="64"/>
      <c r="L45" s="54"/>
      <c r="M45" s="57"/>
      <c r="N45" s="57"/>
      <c r="O45" s="64" t="s">
        <v>49</v>
      </c>
      <c r="P45" s="64"/>
      <c r="Q45" s="64"/>
      <c r="R45" s="64"/>
      <c r="S45" s="64"/>
      <c r="T45" s="64"/>
      <c r="U45" s="64"/>
      <c r="V45" s="64"/>
      <c r="W45" s="64"/>
      <c r="X45" s="64"/>
      <c r="Y45" s="54"/>
      <c r="Z45" s="54"/>
      <c r="AA45" s="54"/>
      <c r="AB45" s="54"/>
      <c r="AC45" s="54"/>
      <c r="AD45" s="54"/>
      <c r="AE45" s="54"/>
      <c r="AF45" s="57"/>
      <c r="AG45" s="57"/>
      <c r="AH45" s="57"/>
      <c r="AI45" s="57"/>
      <c r="AJ45" s="57"/>
      <c r="AK45" s="57"/>
      <c r="AL45" s="57"/>
      <c r="AM45" s="54"/>
      <c r="AN45" s="54"/>
      <c r="AO45" s="54"/>
      <c r="AP45" s="54"/>
      <c r="AQ45" s="54"/>
      <c r="AR45" s="54"/>
    </row>
    <row r="46" spans="2:44" ht="14" customHeight="1" x14ac:dyDescent="0.15">
      <c r="B46" s="64"/>
      <c r="C46" s="64"/>
      <c r="D46" s="64"/>
      <c r="E46" s="64"/>
      <c r="F46" s="64"/>
      <c r="G46" s="64"/>
      <c r="H46" s="64"/>
      <c r="I46" s="64"/>
      <c r="J46" s="64"/>
      <c r="K46" s="64"/>
      <c r="L46" s="54"/>
      <c r="M46" s="57"/>
      <c r="N46" s="57"/>
      <c r="O46" s="64"/>
      <c r="P46" s="64"/>
      <c r="Q46" s="64"/>
      <c r="R46" s="64"/>
      <c r="S46" s="64"/>
      <c r="T46" s="64"/>
      <c r="U46" s="64"/>
      <c r="V46" s="64"/>
      <c r="W46" s="64"/>
      <c r="X46" s="64"/>
      <c r="Y46" s="54"/>
      <c r="Z46" s="54"/>
      <c r="AA46" s="54"/>
      <c r="AB46" s="54"/>
      <c r="AC46" s="54"/>
      <c r="AD46" s="54"/>
      <c r="AE46" s="54"/>
      <c r="AF46" s="57"/>
      <c r="AG46" s="57"/>
      <c r="AH46" s="57"/>
      <c r="AI46" s="57"/>
      <c r="AJ46" s="57"/>
      <c r="AK46" s="57"/>
      <c r="AL46" s="57"/>
      <c r="AM46" s="54"/>
      <c r="AN46" s="54"/>
      <c r="AO46" s="54"/>
      <c r="AP46" s="54"/>
      <c r="AQ46" s="54"/>
      <c r="AR46" s="54"/>
    </row>
    <row r="47" spans="2:44" ht="14" customHeight="1" x14ac:dyDescent="0.15">
      <c r="B47" s="64"/>
      <c r="C47" s="64"/>
      <c r="D47" s="64"/>
      <c r="E47" s="64"/>
      <c r="F47" s="64"/>
      <c r="G47" s="64"/>
      <c r="H47" s="64"/>
      <c r="I47" s="64"/>
      <c r="J47" s="64"/>
      <c r="K47" s="64"/>
      <c r="L47" s="54"/>
      <c r="M47" s="57"/>
      <c r="N47" s="57"/>
      <c r="O47" s="64"/>
      <c r="P47" s="64"/>
      <c r="Q47" s="64"/>
      <c r="R47" s="64"/>
      <c r="S47" s="64"/>
      <c r="T47" s="64"/>
      <c r="U47" s="64"/>
      <c r="V47" s="64"/>
      <c r="W47" s="64"/>
      <c r="X47" s="64"/>
      <c r="Y47" s="54"/>
      <c r="Z47" s="54"/>
      <c r="AA47" s="54"/>
      <c r="AB47" s="54"/>
      <c r="AC47" s="54"/>
      <c r="AD47" s="54"/>
      <c r="AE47" s="54"/>
      <c r="AF47" s="54"/>
      <c r="AG47" s="54"/>
      <c r="AH47" s="54"/>
      <c r="AI47" s="54"/>
      <c r="AJ47" s="54"/>
      <c r="AK47" s="54"/>
      <c r="AL47" s="54"/>
      <c r="AM47" s="54"/>
      <c r="AN47" s="54"/>
      <c r="AO47" s="54"/>
      <c r="AP47" s="54"/>
      <c r="AQ47" s="54"/>
      <c r="AR47" s="54"/>
    </row>
    <row r="48" spans="2:44" ht="14" customHeight="1" x14ac:dyDescent="0.15">
      <c r="B48" s="64"/>
      <c r="C48" s="64"/>
      <c r="D48" s="64"/>
      <c r="E48" s="64"/>
      <c r="F48" s="64"/>
      <c r="G48" s="64"/>
      <c r="H48" s="64"/>
      <c r="I48" s="64"/>
      <c r="J48" s="64"/>
      <c r="K48" s="64"/>
      <c r="L48" s="54"/>
      <c r="M48" s="57"/>
      <c r="N48" s="57"/>
      <c r="O48" s="64"/>
      <c r="P48" s="64"/>
      <c r="Q48" s="64"/>
      <c r="R48" s="64"/>
      <c r="S48" s="64"/>
      <c r="T48" s="64"/>
      <c r="U48" s="64"/>
      <c r="V48" s="64"/>
      <c r="W48" s="64"/>
      <c r="X48" s="64"/>
      <c r="Y48" s="54"/>
      <c r="Z48" s="54"/>
      <c r="AA48" s="54"/>
      <c r="AB48" s="54"/>
      <c r="AC48" s="54"/>
      <c r="AD48" s="54"/>
      <c r="AE48" s="54"/>
      <c r="AF48" s="54"/>
      <c r="AG48" s="54"/>
      <c r="AH48" s="54"/>
      <c r="AI48" s="54"/>
      <c r="AJ48" s="54"/>
      <c r="AK48" s="54"/>
      <c r="AL48" s="54"/>
      <c r="AM48" s="54"/>
      <c r="AN48" s="54"/>
      <c r="AO48" s="54"/>
      <c r="AP48" s="54"/>
      <c r="AQ48" s="54"/>
      <c r="AR48" s="54"/>
    </row>
    <row r="49" spans="2:44" ht="14" customHeight="1" x14ac:dyDescent="0.15">
      <c r="B49" s="64"/>
      <c r="C49" s="64"/>
      <c r="D49" s="64"/>
      <c r="E49" s="64"/>
      <c r="F49" s="64"/>
      <c r="G49" s="64"/>
      <c r="H49" s="64"/>
      <c r="I49" s="64"/>
      <c r="J49" s="64"/>
      <c r="K49" s="64"/>
      <c r="L49" s="54"/>
      <c r="M49" s="57"/>
      <c r="N49" s="57"/>
      <c r="O49" s="64"/>
      <c r="P49" s="64"/>
      <c r="Q49" s="64"/>
      <c r="R49" s="64"/>
      <c r="S49" s="64"/>
      <c r="T49" s="64"/>
      <c r="U49" s="64"/>
      <c r="V49" s="64"/>
      <c r="W49" s="64"/>
      <c r="X49" s="64"/>
      <c r="Y49" s="54"/>
      <c r="Z49" s="54"/>
      <c r="AA49" s="54"/>
      <c r="AB49" s="54"/>
      <c r="AC49" s="54"/>
      <c r="AD49" s="54"/>
      <c r="AE49" s="54"/>
      <c r="AF49" s="54"/>
      <c r="AG49" s="54"/>
      <c r="AH49" s="54"/>
      <c r="AI49" s="54"/>
      <c r="AJ49" s="54"/>
      <c r="AK49" s="54"/>
      <c r="AL49" s="54"/>
      <c r="AM49" s="54"/>
      <c r="AN49" s="54"/>
      <c r="AO49" s="54"/>
      <c r="AP49" s="54"/>
      <c r="AQ49" s="54"/>
      <c r="AR49" s="54"/>
    </row>
    <row r="50" spans="2:44" ht="14" customHeight="1" x14ac:dyDescent="0.15">
      <c r="B50" s="64"/>
      <c r="C50" s="64"/>
      <c r="D50" s="64"/>
      <c r="E50" s="64"/>
      <c r="F50" s="64"/>
      <c r="G50" s="64"/>
      <c r="H50" s="64"/>
      <c r="I50" s="64"/>
      <c r="J50" s="64"/>
      <c r="K50" s="64"/>
      <c r="L50" s="54"/>
      <c r="M50" s="57"/>
      <c r="N50" s="57"/>
      <c r="O50" s="64"/>
      <c r="P50" s="64"/>
      <c r="Q50" s="64"/>
      <c r="R50" s="64"/>
      <c r="S50" s="64"/>
      <c r="T50" s="64"/>
      <c r="U50" s="64"/>
      <c r="V50" s="64"/>
      <c r="W50" s="64"/>
      <c r="X50" s="64"/>
      <c r="Y50" s="54"/>
      <c r="Z50" s="54"/>
      <c r="AA50" s="54"/>
      <c r="AB50" s="54"/>
      <c r="AC50" s="54"/>
      <c r="AD50" s="54"/>
      <c r="AE50" s="54"/>
      <c r="AF50" s="54"/>
      <c r="AG50" s="54"/>
      <c r="AH50" s="54"/>
      <c r="AI50" s="54"/>
      <c r="AJ50" s="54"/>
      <c r="AK50" s="54"/>
      <c r="AL50" s="54"/>
      <c r="AM50" s="54"/>
      <c r="AN50" s="54"/>
      <c r="AO50" s="54"/>
      <c r="AP50" s="54"/>
      <c r="AQ50" s="54"/>
      <c r="AR50" s="54"/>
    </row>
    <row r="51" spans="2:44" ht="14" customHeight="1" x14ac:dyDescent="0.15">
      <c r="B51" s="64"/>
      <c r="C51" s="64"/>
      <c r="D51" s="64"/>
      <c r="E51" s="64"/>
      <c r="F51" s="64"/>
      <c r="G51" s="64"/>
      <c r="H51" s="64"/>
      <c r="I51" s="64"/>
      <c r="J51" s="64"/>
      <c r="K51" s="64"/>
      <c r="L51" s="54"/>
      <c r="M51" s="57"/>
      <c r="N51" s="57"/>
      <c r="O51" s="64"/>
      <c r="P51" s="64"/>
      <c r="Q51" s="64"/>
      <c r="R51" s="64"/>
      <c r="S51" s="64"/>
      <c r="T51" s="64"/>
      <c r="U51" s="64"/>
      <c r="V51" s="64"/>
      <c r="W51" s="64"/>
      <c r="X51" s="64"/>
      <c r="Y51" s="54"/>
      <c r="Z51" s="54"/>
      <c r="AA51" s="54"/>
      <c r="AB51" s="54"/>
      <c r="AC51" s="54"/>
      <c r="AD51" s="54"/>
      <c r="AE51" s="54"/>
      <c r="AF51" s="54"/>
      <c r="AG51" s="54"/>
      <c r="AH51" s="54"/>
      <c r="AI51" s="54"/>
      <c r="AJ51" s="54"/>
      <c r="AK51" s="54"/>
      <c r="AL51" s="54"/>
      <c r="AM51" s="54"/>
      <c r="AN51" s="54"/>
      <c r="AO51" s="54"/>
      <c r="AP51" s="54"/>
      <c r="AQ51" s="54"/>
      <c r="AR51" s="54"/>
    </row>
    <row r="52" spans="2:44" ht="14" customHeight="1" x14ac:dyDescent="0.15">
      <c r="B52" s="64"/>
      <c r="C52" s="64"/>
      <c r="D52" s="64"/>
      <c r="E52" s="64"/>
      <c r="F52" s="64"/>
      <c r="G52" s="64"/>
      <c r="H52" s="64"/>
      <c r="I52" s="64"/>
      <c r="J52" s="64"/>
      <c r="K52" s="64"/>
      <c r="L52" s="54"/>
      <c r="M52" s="57"/>
      <c r="N52" s="57"/>
      <c r="O52" s="64"/>
      <c r="P52" s="64"/>
      <c r="Q52" s="64"/>
      <c r="R52" s="64"/>
      <c r="S52" s="64"/>
      <c r="T52" s="64"/>
      <c r="U52" s="64"/>
      <c r="V52" s="64"/>
      <c r="W52" s="64"/>
      <c r="X52" s="64"/>
      <c r="Y52" s="54"/>
      <c r="Z52" s="54"/>
      <c r="AA52" s="54"/>
      <c r="AB52" s="54"/>
      <c r="AC52" s="54"/>
      <c r="AD52" s="54"/>
      <c r="AE52" s="54"/>
      <c r="AF52" s="54"/>
      <c r="AG52" s="54"/>
      <c r="AH52" s="54"/>
      <c r="AI52" s="54"/>
      <c r="AJ52" s="54"/>
      <c r="AK52" s="54"/>
      <c r="AL52" s="54"/>
      <c r="AM52" s="54"/>
      <c r="AN52" s="54"/>
      <c r="AO52" s="54"/>
      <c r="AP52" s="54"/>
      <c r="AQ52" s="54"/>
      <c r="AR52" s="54"/>
    </row>
    <row r="53" spans="2:44" ht="14" customHeight="1" x14ac:dyDescent="0.15">
      <c r="B53" s="54"/>
      <c r="C53" s="54"/>
      <c r="D53" s="54"/>
      <c r="E53" s="54"/>
      <c r="F53" s="54"/>
      <c r="G53" s="54"/>
      <c r="H53" s="54"/>
      <c r="I53" s="54"/>
      <c r="J53" s="54"/>
      <c r="K53" s="54"/>
      <c r="L53" s="54"/>
      <c r="M53" s="57"/>
      <c r="N53" s="57"/>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row>
  </sheetData>
  <sheetProtection algorithmName="SHA-512" hashValue="KBc3elnRFd/T7EJSnIBuWDEbAuewvXdiWE696ptj5epMAXkrM57psqctuCj+V3Np4P5bEbC0bWqBHJZwT4f95A==" saltValue="fjWVovS8X0ix626KCTeQkA==" spinCount="100000" sheet="1" objects="1" scenarios="1" selectLockedCells="1"/>
  <mergeCells count="69">
    <mergeCell ref="D6:E6"/>
    <mergeCell ref="D7:E7"/>
    <mergeCell ref="D8:E8"/>
    <mergeCell ref="D11:E11"/>
    <mergeCell ref="G11:H11"/>
    <mergeCell ref="D9:E9"/>
    <mergeCell ref="D25:E25"/>
    <mergeCell ref="D20:E20"/>
    <mergeCell ref="D24:E24"/>
    <mergeCell ref="G30:H30"/>
    <mergeCell ref="J20:K20"/>
    <mergeCell ref="G21:H21"/>
    <mergeCell ref="J21:K21"/>
    <mergeCell ref="G22:H22"/>
    <mergeCell ref="J22:K22"/>
    <mergeCell ref="J23:K23"/>
    <mergeCell ref="G24:H24"/>
    <mergeCell ref="J24:K24"/>
    <mergeCell ref="G25:H25"/>
    <mergeCell ref="J25:K25"/>
    <mergeCell ref="G33:H33"/>
    <mergeCell ref="G34:H34"/>
    <mergeCell ref="G23:H23"/>
    <mergeCell ref="G31:H31"/>
    <mergeCell ref="D17:E17"/>
    <mergeCell ref="G17:H17"/>
    <mergeCell ref="D33:E33"/>
    <mergeCell ref="D34:E34"/>
    <mergeCell ref="D28:E28"/>
    <mergeCell ref="D29:E29"/>
    <mergeCell ref="D30:E30"/>
    <mergeCell ref="D31:E31"/>
    <mergeCell ref="G20:H20"/>
    <mergeCell ref="D21:E21"/>
    <mergeCell ref="D22:E22"/>
    <mergeCell ref="D23:E23"/>
    <mergeCell ref="J30:K30"/>
    <mergeCell ref="J31:K31"/>
    <mergeCell ref="J33:K33"/>
    <mergeCell ref="J34:K34"/>
    <mergeCell ref="J35:K35"/>
    <mergeCell ref="W11:X11"/>
    <mergeCell ref="D16:E16"/>
    <mergeCell ref="G16:H16"/>
    <mergeCell ref="J16:K16"/>
    <mergeCell ref="J11:K11"/>
    <mergeCell ref="Q11:R11"/>
    <mergeCell ref="T11:U11"/>
    <mergeCell ref="Q13:R13"/>
    <mergeCell ref="T13:U13"/>
    <mergeCell ref="T14:U14"/>
    <mergeCell ref="W13:X13"/>
    <mergeCell ref="W14:X14"/>
    <mergeCell ref="O45:X52"/>
    <mergeCell ref="B45:K52"/>
    <mergeCell ref="W19:X19"/>
    <mergeCell ref="W20:X20"/>
    <mergeCell ref="Q14:R14"/>
    <mergeCell ref="D35:E35"/>
    <mergeCell ref="G28:H28"/>
    <mergeCell ref="G29:H29"/>
    <mergeCell ref="Q20:R20"/>
    <mergeCell ref="Q19:R19"/>
    <mergeCell ref="T19:U19"/>
    <mergeCell ref="T20:U20"/>
    <mergeCell ref="J17:K17"/>
    <mergeCell ref="G35:H35"/>
    <mergeCell ref="J28:K28"/>
    <mergeCell ref="J29:K29"/>
  </mergeCells>
  <phoneticPr fontId="14" type="noConversion"/>
  <pageMargins left="0.7" right="0.7" top="0.75" bottom="0.75" header="0.3" footer="0.3"/>
  <pageSetup scale="65" orientation="portrait" horizontalDpi="0" verticalDpi="0"/>
  <colBreaks count="1" manualBreakCount="1">
    <brk id="12" max="52" man="1"/>
  </colBreak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Contribution and Tax Scenarios</vt:lpstr>
      <vt:lpstr>'Contribution and Tax Scenarios'!Print_Area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Isaac Presley</dc:creator>
  <cp:lastModifiedBy>Isaac Presley</cp:lastModifiedBy>
  <cp:lastPrinted>2021-10-18T13:29:49Z</cp:lastPrinted>
  <dcterms:created xsi:type="dcterms:W3CDTF">2021-10-08T13:32:02Z</dcterms:created>
  <dcterms:modified xsi:type="dcterms:W3CDTF">2021-10-18T13:34:24Z</dcterms:modified>
</cp:coreProperties>
</file>