
<file path=[Content_Types].xml><?xml version="1.0" encoding="utf-8"?>
<Types xmlns="http://schemas.openxmlformats.org/package/2006/content-types">
  <Default Extension="xml" ContentType="application/xml"/>
  <Default Extension="jpeg" ContentType="image/jpeg"/>
  <Default Extension="rels" ContentType="application/vnd.openxmlformats-package.relationships+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mc:AlternateContent xmlns:mc="http://schemas.openxmlformats.org/markup-compatibility/2006">
    <mc:Choice Requires="x15">
      <x15ac:absPath xmlns:x15ac="http://schemas.microsoft.com/office/spreadsheetml/2010/11/ac" url="/Users/isaacpresley/Downloads/"/>
    </mc:Choice>
  </mc:AlternateContent>
  <bookViews>
    <workbookView xWindow="0" yWindow="480" windowWidth="51200" windowHeight="28240" tabRatio="500"/>
  </bookViews>
  <sheets>
    <sheet name="Sheet1" sheetId="1" r:id="rId1"/>
  </sheets>
  <definedNames>
    <definedName name="_xlnm.Print_Area" localSheetId="0">Sheet1!$A$1:$L$47</definedName>
  </definedName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12" i="1" l="1"/>
  <c r="C14" i="1"/>
  <c r="D29" i="1"/>
  <c r="C5" i="1"/>
  <c r="C19" i="1"/>
  <c r="C30" i="1"/>
  <c r="C31" i="1"/>
  <c r="D31" i="1"/>
  <c r="D30" i="1"/>
  <c r="C17" i="1"/>
  <c r="C22" i="1"/>
  <c r="C27" i="1"/>
  <c r="E29" i="1"/>
  <c r="C23" i="1"/>
  <c r="C21" i="1"/>
  <c r="C18" i="1"/>
  <c r="C20" i="1"/>
</calcChain>
</file>

<file path=xl/sharedStrings.xml><?xml version="1.0" encoding="utf-8"?>
<sst xmlns="http://schemas.openxmlformats.org/spreadsheetml/2006/main" count="49" uniqueCount="49">
  <si>
    <t>Did you have a break in service? (Y/N)</t>
  </si>
  <si>
    <t>Break in Service (in Years)</t>
  </si>
  <si>
    <t>Age + Yrs of Service</t>
  </si>
  <si>
    <t>Approximate time until Rule of 75…</t>
  </si>
  <si>
    <t>Years until 65…</t>
  </si>
  <si>
    <t>Years until reached…</t>
  </si>
  <si>
    <t>Break in Service Start Date</t>
  </si>
  <si>
    <t>Break in Service Return Date</t>
  </si>
  <si>
    <t>Total Years of Service</t>
  </si>
  <si>
    <t>Qualified for Rule of 75</t>
  </si>
  <si>
    <t>Qualified for Age of 65</t>
  </si>
  <si>
    <t>Intel Start Date (dd/mm/yy)</t>
  </si>
  <si>
    <t>SERMA</t>
  </si>
  <si>
    <t>Stock Acceleration (Rule of 75)</t>
  </si>
  <si>
    <t>Intel Minimum Pension Benefit</t>
  </si>
  <si>
    <t>OSUs</t>
  </si>
  <si>
    <t>Pro-rated Retirement Contribution, QPB and APB</t>
  </si>
  <si>
    <t>IRMP (Intel Retiree Medical Plan)</t>
  </si>
  <si>
    <t>Stock Acceleration (Age 60)</t>
  </si>
  <si>
    <t>Life Insurance</t>
  </si>
  <si>
    <t>Target Retirement Date</t>
  </si>
  <si>
    <t>Age at Retirement</t>
  </si>
  <si>
    <t>Date of Birth</t>
  </si>
  <si>
    <t>Years of Service</t>
  </si>
  <si>
    <t>Retirement Eligilibity</t>
  </si>
  <si>
    <t>Retirement Benefits</t>
  </si>
  <si>
    <t>Qualified for 55 + 15</t>
  </si>
  <si>
    <t>Benfit</t>
  </si>
  <si>
    <t>Qualify (Y/N)</t>
  </si>
  <si>
    <t>All qualified retirees are eligible to participate in the Intel Retiree Medical Plan (IRMP) in order to obtain medical and vision coverage for themselves</t>
  </si>
  <si>
    <t>Years</t>
  </si>
  <si>
    <t>Estimated Benefit</t>
  </si>
  <si>
    <t>Notes:</t>
  </si>
  <si>
    <t>Calculations</t>
  </si>
  <si>
    <t>n/a</t>
  </si>
  <si>
    <t>If break in service is more than 2 years prior service does not count. See http://intelretiree.com/intel-retiree-medical-plan-and-serma/#sermaoverview for more.</t>
  </si>
  <si>
    <t>Additional year vesting</t>
  </si>
  <si>
    <t>Grants from all open cycle vest on the day you retire</t>
  </si>
  <si>
    <t>Based on years of service. Maximum of 35 years</t>
  </si>
  <si>
    <t>Prorated, based on the percent of the year (or quarter) worked in the year (quarter) of retirement</t>
  </si>
  <si>
    <t>May to able to purchase continued coverage</t>
  </si>
  <si>
    <t>Additional year(s) vesting on RSUs</t>
  </si>
  <si>
    <t>Instructions:</t>
  </si>
  <si>
    <t>1. Enter your inputs into cells in yellow.</t>
  </si>
  <si>
    <t>2. Total years of service is calculated in row 14.</t>
  </si>
  <si>
    <t>3.  Retirement eligibility is displayed in rows 17 - 23.</t>
  </si>
  <si>
    <t>4.  Retirement benefits are displayed in rows 26 through 35.</t>
  </si>
  <si>
    <r>
      <rPr>
        <b/>
        <u/>
        <sz val="12"/>
        <color theme="1"/>
        <rFont val="Avenir LT Std 35 Light (Body)"/>
      </rPr>
      <t xml:space="preserve">Disclosures:  </t>
    </r>
    <r>
      <rPr>
        <i/>
        <sz val="12"/>
        <color theme="1"/>
        <rFont val="Avenir LT Std 35 Light"/>
        <scheme val="minor"/>
      </rPr>
      <t>The information contained in this worksheet is for informational and discussion purposes only. It is based on information and assumptions provided by you regarding your estimated Intel  benefits. The calculations do not infer that Cordant assumes any fiduciary duties nor should the calculations provided be construed as financial, legal or tax advice. In addition, such information should not be relied upon as the only source of information.  This information is supplied from sources we believe to be reliable. However, we cannot guarantee its accuracy. Such information is subject to change without notice.  Planning and investment advice is provided by Cordant only after obtaining complete financial and background information from each client. Cordant, Inc. is not affiliated, associated with, nor endorsed by Intel.
The Intel Retirement Benefits Calculator is created by Cordant, Inc. All rights reserved.</t>
    </r>
  </si>
  <si>
    <t>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</si>
</sst>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4" formatCode="_(&quot;$&quot;* #,##0.00_);_(&quot;$&quot;* \(#,##0.00\);_(&quot;$&quot;* &quot;-&quot;??_);_(@_)"/>
    <numFmt numFmtId="43" formatCode="_(* #,##0.00_);_(* \(#,##0.00\);_(* &quot;-&quot;??_);_(@_)"/>
    <numFmt numFmtId="164" formatCode="mm/dd/yy;@"/>
    <numFmt numFmtId="165" formatCode="#,##0.0_);\(#,##0.0\)"/>
  </numFmts>
  <fonts count="15" x14ac:knownFonts="1">
    <font>
      <sz val="12"/>
      <color theme="1"/>
      <name val="Avenir LT Std 35 Light"/>
      <family val="2"/>
      <scheme val="minor"/>
    </font>
    <font>
      <sz val="12"/>
      <color theme="1"/>
      <name val="Avenir LT Std 35 Light"/>
      <family val="2"/>
      <scheme val="minor"/>
    </font>
    <font>
      <sz val="12"/>
      <color theme="1"/>
      <name val="Avenir LT Std 35 Light"/>
      <family val="2"/>
      <scheme val="minor"/>
    </font>
    <font>
      <b/>
      <sz val="15"/>
      <color theme="3"/>
      <name val="Avenir LT Std 35 Light"/>
      <family val="2"/>
      <scheme val="minor"/>
    </font>
    <font>
      <b/>
      <sz val="13"/>
      <color theme="3"/>
      <name val="Avenir LT Std 35 Light"/>
      <family val="2"/>
      <scheme val="minor"/>
    </font>
    <font>
      <sz val="14"/>
      <color theme="1"/>
      <name val="Avenir LT Std 35 Light"/>
      <family val="2"/>
      <scheme val="minor"/>
    </font>
    <font>
      <b/>
      <u/>
      <sz val="14"/>
      <color theme="1"/>
      <name val="Avenir LT Std 35 Light"/>
      <family val="2"/>
      <scheme val="minor"/>
    </font>
    <font>
      <sz val="14"/>
      <color rgb="FF44546A"/>
      <name val="Arial"/>
    </font>
    <font>
      <u/>
      <sz val="12"/>
      <color theme="10"/>
      <name val="Avenir LT Std 35 Light"/>
      <family val="2"/>
      <scheme val="minor"/>
    </font>
    <font>
      <u/>
      <sz val="14"/>
      <color theme="10"/>
      <name val="Avenir LT Std 35 Light"/>
      <family val="2"/>
      <scheme val="minor"/>
    </font>
    <font>
      <b/>
      <u/>
      <sz val="12"/>
      <color theme="1"/>
      <name val="Avenir LT Std 35 Light (Body)"/>
    </font>
    <font>
      <i/>
      <sz val="12"/>
      <color theme="1"/>
      <name val="Avenir LT Std 35 Light"/>
      <scheme val="minor"/>
    </font>
    <font>
      <b/>
      <sz val="14"/>
      <color theme="3"/>
      <name val="Avenir LT Std 35 Light"/>
      <family val="2"/>
      <scheme val="minor"/>
    </font>
    <font>
      <sz val="8"/>
      <name val="Avenir LT Std 35 Light"/>
      <family val="2"/>
      <scheme val="minor"/>
    </font>
    <font>
      <sz val="14"/>
      <color rgb="FF67675D"/>
      <name val="Avenir LT Std 35 Light"/>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style="thin">
        <color auto="1"/>
      </left>
      <right style="thin">
        <color auto="1"/>
      </right>
      <top style="thin">
        <color auto="1"/>
      </top>
      <bottom style="thin">
        <color auto="1"/>
      </bottom>
      <diagonal/>
    </border>
    <border>
      <left/>
      <right/>
      <top style="thin">
        <color auto="1"/>
      </top>
      <bottom style="double">
        <color auto="1"/>
      </bottom>
      <diagonal/>
    </border>
    <border>
      <left style="thin">
        <color auto="1"/>
      </left>
      <right style="thin">
        <color auto="1"/>
      </right>
      <top style="thin">
        <color auto="1"/>
      </top>
      <bottom/>
      <diagonal/>
    </border>
    <border>
      <left/>
      <right/>
      <top style="thick">
        <color theme="4" tint="0.499984740745262"/>
      </top>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s>
  <cellStyleXfs count="6">
    <xf numFmtId="0" fontId="0" fillId="0" borderId="0"/>
    <xf numFmtId="43" fontId="2" fillId="0" borderId="0" applyFont="0" applyFill="0" applyBorder="0" applyAlignment="0" applyProtection="0"/>
    <xf numFmtId="44" fontId="1" fillId="0" borderId="0" applyFon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8" fillId="0" borderId="0" applyNumberFormat="0" applyFill="0" applyBorder="0" applyAlignment="0" applyProtection="0"/>
  </cellStyleXfs>
  <cellXfs count="52">
    <xf numFmtId="0" fontId="0" fillId="0" borderId="0" xfId="0"/>
    <xf numFmtId="0" fontId="5" fillId="0" borderId="0" xfId="0" applyFont="1"/>
    <xf numFmtId="0" fontId="5" fillId="0" borderId="0" xfId="0" applyFont="1" applyAlignment="1">
      <alignment horizontal="center"/>
    </xf>
    <xf numFmtId="165" fontId="5" fillId="0" borderId="0" xfId="1" applyNumberFormat="1" applyFont="1" applyAlignment="1">
      <alignment horizontal="center"/>
    </xf>
    <xf numFmtId="37" fontId="5" fillId="0" borderId="0" xfId="1" applyNumberFormat="1" applyFont="1" applyAlignment="1">
      <alignment horizontal="center"/>
    </xf>
    <xf numFmtId="0" fontId="5" fillId="0" borderId="0" xfId="0" applyFont="1" applyAlignment="1">
      <alignment horizontal="left" indent="1"/>
    </xf>
    <xf numFmtId="37" fontId="5" fillId="0" borderId="0" xfId="0" applyNumberFormat="1" applyFont="1" applyAlignment="1">
      <alignment horizontal="center"/>
    </xf>
    <xf numFmtId="0" fontId="7" fillId="0" borderId="0" xfId="0" applyFont="1"/>
    <xf numFmtId="0" fontId="5" fillId="0" borderId="4" xfId="0" applyFont="1" applyBorder="1"/>
    <xf numFmtId="0" fontId="5" fillId="0" borderId="4" xfId="0" applyFont="1" applyBorder="1" applyAlignment="1">
      <alignment horizontal="center"/>
    </xf>
    <xf numFmtId="0" fontId="5" fillId="4" borderId="4" xfId="0" applyFont="1" applyFill="1" applyBorder="1"/>
    <xf numFmtId="0" fontId="5" fillId="4" borderId="4" xfId="0" applyFont="1" applyFill="1" applyBorder="1" applyAlignment="1">
      <alignment horizontal="center"/>
    </xf>
    <xf numFmtId="165" fontId="5" fillId="4" borderId="4" xfId="1" applyNumberFormat="1" applyFont="1" applyFill="1" applyBorder="1" applyAlignment="1">
      <alignment horizontal="center"/>
    </xf>
    <xf numFmtId="37" fontId="5" fillId="4" borderId="4" xfId="1" applyNumberFormat="1" applyFont="1" applyFill="1" applyBorder="1" applyAlignment="1">
      <alignment horizont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5" fillId="0" borderId="0" xfId="0" applyFont="1" applyAlignment="1">
      <alignment horizontal="left" vertical="center"/>
    </xf>
    <xf numFmtId="0" fontId="5" fillId="3" borderId="0" xfId="0" applyFont="1" applyFill="1" applyAlignment="1">
      <alignment horizontal="left" vertical="center"/>
    </xf>
    <xf numFmtId="0" fontId="5" fillId="3" borderId="0" xfId="0" applyFont="1" applyFill="1" applyAlignment="1">
      <alignment horizontal="center" vertical="center"/>
    </xf>
    <xf numFmtId="0" fontId="0" fillId="0" borderId="0" xfId="0" applyAlignment="1">
      <alignment vertical="top" wrapText="1"/>
    </xf>
    <xf numFmtId="5" fontId="5" fillId="0" borderId="0" xfId="2" applyNumberFormat="1" applyFont="1" applyAlignment="1">
      <alignment horizontal="center" vertical="center"/>
    </xf>
    <xf numFmtId="0" fontId="12" fillId="0" borderId="2" xfId="4" applyFont="1" applyAlignment="1">
      <alignment horizontal="left"/>
    </xf>
    <xf numFmtId="0" fontId="12" fillId="0" borderId="2" xfId="4" applyFont="1" applyAlignment="1">
      <alignment horizontal="center"/>
    </xf>
    <xf numFmtId="164" fontId="5" fillId="2" borderId="3" xfId="0" applyNumberFormat="1" applyFont="1" applyFill="1" applyBorder="1" applyAlignment="1" applyProtection="1">
      <alignment horizontal="center"/>
      <protection locked="0"/>
    </xf>
    <xf numFmtId="14" fontId="5" fillId="2" borderId="5" xfId="0" applyNumberFormat="1"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164" fontId="5" fillId="2" borderId="5" xfId="0" applyNumberFormat="1" applyFont="1" applyFill="1" applyBorder="1" applyAlignment="1" applyProtection="1">
      <alignment horizontal="center"/>
      <protection locked="0"/>
    </xf>
    <xf numFmtId="0" fontId="5" fillId="3" borderId="0" xfId="0" applyFont="1" applyFill="1" applyAlignment="1">
      <alignment horizontal="center" vertical="center"/>
    </xf>
    <xf numFmtId="0" fontId="5" fillId="0" borderId="0" xfId="0" applyFont="1" applyAlignment="1">
      <alignment horizontal="center" vertical="center"/>
    </xf>
    <xf numFmtId="0" fontId="3" fillId="0" borderId="1" xfId="3" applyAlignment="1">
      <alignment horizontal="center"/>
    </xf>
    <xf numFmtId="0" fontId="12" fillId="0" borderId="2" xfId="4" applyFont="1" applyAlignment="1">
      <alignment horizontal="center"/>
    </xf>
    <xf numFmtId="0" fontId="5" fillId="3" borderId="6" xfId="0" applyFont="1" applyFill="1" applyBorder="1" applyAlignment="1">
      <alignment horizontal="center" vertical="center"/>
    </xf>
    <xf numFmtId="0" fontId="14" fillId="5" borderId="10" xfId="0" applyNumberFormat="1" applyFont="1" applyFill="1" applyBorder="1" applyAlignment="1">
      <alignment horizontal="left" vertical="top" wrapText="1"/>
    </xf>
    <xf numFmtId="0" fontId="14" fillId="5" borderId="0" xfId="0" applyNumberFormat="1" applyFont="1" applyFill="1" applyBorder="1" applyAlignment="1">
      <alignment horizontal="left" vertical="top" wrapText="1"/>
    </xf>
    <xf numFmtId="0" fontId="14" fillId="5" borderId="11" xfId="0" applyNumberFormat="1" applyFont="1" applyFill="1" applyBorder="1" applyAlignment="1">
      <alignment horizontal="left" vertical="top" wrapText="1"/>
    </xf>
    <xf numFmtId="0" fontId="14" fillId="5" borderId="12" xfId="0" applyNumberFormat="1" applyFont="1" applyFill="1" applyBorder="1" applyAlignment="1">
      <alignment horizontal="left" vertical="top" wrapText="1"/>
    </xf>
    <xf numFmtId="0" fontId="14" fillId="5" borderId="13" xfId="0" applyNumberFormat="1" applyFont="1" applyFill="1" applyBorder="1" applyAlignment="1">
      <alignment horizontal="left" vertical="top" wrapText="1"/>
    </xf>
    <xf numFmtId="0" fontId="14" fillId="5" borderId="14" xfId="0" applyNumberFormat="1" applyFont="1" applyFill="1" applyBorder="1" applyAlignment="1">
      <alignment horizontal="left" vertical="top" wrapText="1"/>
    </xf>
    <xf numFmtId="0" fontId="5" fillId="3" borderId="0" xfId="0" applyFont="1" applyFill="1" applyAlignment="1">
      <alignment horizontal="left" vertical="center" wrapText="1"/>
    </xf>
    <xf numFmtId="0" fontId="12" fillId="0" borderId="2" xfId="4" applyFont="1" applyAlignment="1">
      <alignment horizontal="left"/>
    </xf>
    <xf numFmtId="0" fontId="14" fillId="3" borderId="15" xfId="0" applyNumberFormat="1" applyFont="1" applyFill="1" applyBorder="1" applyAlignment="1">
      <alignment horizontal="left" vertical="top" wrapText="1"/>
    </xf>
    <xf numFmtId="0" fontId="14" fillId="3" borderId="16" xfId="0" applyNumberFormat="1" applyFont="1" applyFill="1" applyBorder="1" applyAlignment="1">
      <alignment horizontal="left" vertical="top" wrapText="1"/>
    </xf>
    <xf numFmtId="0" fontId="14" fillId="3" borderId="17" xfId="0" applyNumberFormat="1" applyFont="1" applyFill="1" applyBorder="1" applyAlignment="1">
      <alignment horizontal="left" vertical="top" wrapText="1"/>
    </xf>
    <xf numFmtId="0" fontId="14" fillId="2" borderId="7" xfId="0" applyNumberFormat="1" applyFont="1" applyFill="1" applyBorder="1" applyAlignment="1">
      <alignment horizontal="left" vertical="top" wrapText="1"/>
    </xf>
    <xf numFmtId="0" fontId="14" fillId="2" borderId="8" xfId="0" applyNumberFormat="1" applyFont="1" applyFill="1" applyBorder="1" applyAlignment="1">
      <alignment horizontal="left" vertical="top" wrapText="1"/>
    </xf>
    <xf numFmtId="0" fontId="14" fillId="2" borderId="9" xfId="0" applyNumberFormat="1" applyFont="1" applyFill="1" applyBorder="1" applyAlignment="1">
      <alignment horizontal="left" vertical="top" wrapText="1"/>
    </xf>
    <xf numFmtId="0" fontId="9" fillId="0" borderId="0" xfId="5" applyFont="1" applyAlignment="1">
      <alignment horizontal="left" vertical="center" wrapText="1"/>
    </xf>
    <xf numFmtId="0" fontId="0" fillId="0" borderId="0" xfId="0" applyAlignment="1">
      <alignment horizontal="left" vertical="top" wrapText="1"/>
    </xf>
    <xf numFmtId="0" fontId="5" fillId="3" borderId="0" xfId="0" applyFont="1" applyFill="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top" wrapText="1"/>
    </xf>
  </cellXfs>
  <cellStyles count="6">
    <cellStyle name="Comma" xfId="1" builtinId="3"/>
    <cellStyle name="Currency" xfId="2" builtinId="4"/>
    <cellStyle name="Heading 1" xfId="3" builtinId="16"/>
    <cellStyle name="Heading 2" xfId="4" builtinId="17"/>
    <cellStyle name="Hyperlink" xfId="5" builtinId="8"/>
    <cellStyle name="Normal" xfId="0" builtinId="0"/>
  </cellStyles>
  <dxfs count="4">
    <dxf>
      <font>
        <color theme="9" tint="-0.499984740745262"/>
      </font>
      <fill>
        <patternFill>
          <bgColor theme="9" tint="0.79998168889431442"/>
        </patternFill>
      </fill>
    </dxf>
    <dxf>
      <font>
        <color theme="4" tint="-0.499984740745262"/>
      </font>
      <fill>
        <patternFill>
          <bgColor theme="4" tint="0.79998168889431442"/>
        </patternFill>
      </fill>
    </dxf>
    <dxf>
      <font>
        <color theme="9" tint="-0.499984740745262"/>
      </font>
      <fill>
        <patternFill>
          <bgColor theme="9" tint="0.79998168889431442"/>
        </patternFill>
      </fill>
    </dxf>
    <dxf>
      <font>
        <color theme="4" tint="-0.499984740745262"/>
      </font>
      <fill>
        <patternFill>
          <bgColor theme="4" tint="0.79998168889431442"/>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9</xdr:col>
      <xdr:colOff>495300</xdr:colOff>
      <xdr:row>40</xdr:row>
      <xdr:rowOff>76200</xdr:rowOff>
    </xdr:from>
    <xdr:to>
      <xdr:col>12</xdr:col>
      <xdr:colOff>190500</xdr:colOff>
      <xdr:row>47</xdr:row>
      <xdr:rowOff>12700</xdr:rowOff>
    </xdr:to>
    <xdr:pic>
      <xdr:nvPicPr>
        <xdr:cNvPr id="4" name="Picture 3"/>
        <xdr:cNvPicPr>
          <a:picLocks noChangeAspect="1"/>
        </xdr:cNvPicPr>
      </xdr:nvPicPr>
      <xdr:blipFill rotWithShape="1">
        <a:blip xmlns:r="http://schemas.openxmlformats.org/officeDocument/2006/relationships" r:embed="rId1"/>
        <a:srcRect t="15001" b="17499"/>
        <a:stretch/>
      </xdr:blipFill>
      <xdr:spPr>
        <a:xfrm>
          <a:off x="11061700" y="11493500"/>
          <a:ext cx="2540000" cy="1714500"/>
        </a:xfrm>
        <a:prstGeom prst="rect">
          <a:avLst/>
        </a:prstGeom>
      </xdr:spPr>
    </xdr:pic>
    <xdr:clientData/>
  </xdr:twoCellAnchor>
</xdr:wsDr>
</file>

<file path=xl/theme/theme1.xml><?xml version="1.0" encoding="utf-8"?>
<a:theme xmlns:a="http://schemas.openxmlformats.org/drawingml/2006/main" name="Cordant_Isaac">
  <a:themeElements>
    <a:clrScheme name="Cordant">
      <a:dk1>
        <a:srgbClr val="67675D"/>
      </a:dk1>
      <a:lt1>
        <a:srgbClr val="FFFFFF"/>
      </a:lt1>
      <a:dk2>
        <a:srgbClr val="67675D"/>
      </a:dk2>
      <a:lt2>
        <a:srgbClr val="FFFFFF"/>
      </a:lt2>
      <a:accent1>
        <a:srgbClr val="799C49"/>
      </a:accent1>
      <a:accent2>
        <a:srgbClr val="67675D"/>
      </a:accent2>
      <a:accent3>
        <a:srgbClr val="307370"/>
      </a:accent3>
      <a:accent4>
        <a:srgbClr val="D8B131"/>
      </a:accent4>
      <a:accent5>
        <a:srgbClr val="8F773D"/>
      </a:accent5>
      <a:accent6>
        <a:srgbClr val="A75025"/>
      </a:accent6>
      <a:hlink>
        <a:srgbClr val="799C49"/>
      </a:hlink>
      <a:folHlink>
        <a:srgbClr val="C8D6B4"/>
      </a:folHlink>
    </a:clrScheme>
    <a:fontScheme name="Cordant">
      <a:majorFont>
        <a:latin typeface="Avenir LT Std 35 Light"/>
        <a:ea typeface=""/>
        <a:cs typeface=""/>
      </a:majorFont>
      <a:minorFont>
        <a:latin typeface="Avenir LT Std 35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 Type="http://schemas.openxmlformats.org/officeDocument/2006/relationships/hyperlink" Target="http://intelretiree.com/intel-retiree-medical-plan-and-serma/" TargetMode="External"/><Relationship Id="rId12" Type="http://schemas.openxmlformats.org/officeDocument/2006/relationships/hyperlink" Target="http://intelretiree.com/intel-retiree-medical-plan-and-serma/" TargetMode="External"/><Relationship Id="rId13" Type="http://schemas.openxmlformats.org/officeDocument/2006/relationships/hyperlink" Target="http://intelretiree.com/intel-retiree-medical-plan-and-serma/" TargetMode="External"/><Relationship Id="rId14" Type="http://schemas.openxmlformats.org/officeDocument/2006/relationships/hyperlink" Target="http://intelretiree.com/intel-retiree-medical-plan-and-serma/" TargetMode="External"/><Relationship Id="rId15" Type="http://schemas.openxmlformats.org/officeDocument/2006/relationships/drawing" Target="../drawings/drawing1.xml"/><Relationship Id="rId1" Type="http://schemas.openxmlformats.org/officeDocument/2006/relationships/hyperlink" Target="http://intelretiree.com/intel-retiree-medical-plan-and-serma/" TargetMode="External"/><Relationship Id="rId2" Type="http://schemas.openxmlformats.org/officeDocument/2006/relationships/hyperlink" Target="http://intelretiree.com/intel-retiree-medical-plan-and-serma/" TargetMode="External"/><Relationship Id="rId3" Type="http://schemas.openxmlformats.org/officeDocument/2006/relationships/hyperlink" Target="http://intelretiree.com/intel-retiree-medical-plan-and-serma/" TargetMode="External"/><Relationship Id="rId4" Type="http://schemas.openxmlformats.org/officeDocument/2006/relationships/hyperlink" Target="http://intelretiree.com/intel-retiree-medical-plan-and-serma/" TargetMode="External"/><Relationship Id="rId5" Type="http://schemas.openxmlformats.org/officeDocument/2006/relationships/hyperlink" Target="http://intelretiree.com/intel-retiree-medical-plan-and-serma/" TargetMode="External"/><Relationship Id="rId6" Type="http://schemas.openxmlformats.org/officeDocument/2006/relationships/hyperlink" Target="http://intelretiree.com/intel-retiree-medical-plan-and-serma/" TargetMode="External"/><Relationship Id="rId7" Type="http://schemas.openxmlformats.org/officeDocument/2006/relationships/hyperlink" Target="http://intelretiree.com/intel-retiree-medical-plan-and-serma/" TargetMode="External"/><Relationship Id="rId8" Type="http://schemas.openxmlformats.org/officeDocument/2006/relationships/hyperlink" Target="http://intelretiree.com/intel-retiree-medical-plan-and-serma/" TargetMode="External"/><Relationship Id="rId9" Type="http://schemas.openxmlformats.org/officeDocument/2006/relationships/hyperlink" Target="http://intelretiree.com/intel-retiree-medical-plan-and-serma/" TargetMode="External"/><Relationship Id="rId10" Type="http://schemas.openxmlformats.org/officeDocument/2006/relationships/hyperlink" Target="http://intelretiree.com/intel-retiree-medical-plan-and-ser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AL45"/>
  <sheetViews>
    <sheetView showGridLines="0" tabSelected="1" workbookViewId="0">
      <selection activeCell="C5" sqref="C5"/>
    </sheetView>
  </sheetViews>
  <sheetFormatPr baseColWidth="10" defaultRowHeight="20" x14ac:dyDescent="0.25"/>
  <cols>
    <col min="1" max="1" width="4.5" style="1" customWidth="1"/>
    <col min="2" max="2" width="50.1640625" style="1" customWidth="1"/>
    <col min="3" max="3" width="16.6640625" style="2" customWidth="1"/>
    <col min="4" max="4" width="10.83203125" style="1"/>
    <col min="5" max="5" width="13.1640625" style="1" bestFit="1" customWidth="1"/>
    <col min="6" max="11" width="10.83203125" style="1"/>
    <col min="12" max="12" width="15.6640625" style="1" customWidth="1"/>
    <col min="13" max="16384" width="10.83203125" style="1"/>
  </cols>
  <sheetData>
    <row r="2" spans="2:12" ht="23" thickBot="1" x14ac:dyDescent="0.35">
      <c r="B2" s="30" t="s">
        <v>23</v>
      </c>
      <c r="C2" s="30"/>
    </row>
    <row r="3" spans="2:12" ht="22" customHeight="1" thickTop="1" thickBot="1" x14ac:dyDescent="0.3">
      <c r="B3" s="1" t="s">
        <v>22</v>
      </c>
      <c r="C3" s="24">
        <v>20422</v>
      </c>
      <c r="G3" s="41" t="s">
        <v>42</v>
      </c>
      <c r="H3" s="42"/>
      <c r="I3" s="42"/>
      <c r="J3" s="42"/>
      <c r="K3" s="42"/>
      <c r="L3" s="43"/>
    </row>
    <row r="4" spans="2:12" ht="20" customHeight="1" x14ac:dyDescent="0.25">
      <c r="B4" s="1" t="s">
        <v>20</v>
      </c>
      <c r="C4" s="25">
        <v>42874</v>
      </c>
      <c r="G4" s="44" t="s">
        <v>43</v>
      </c>
      <c r="H4" s="45"/>
      <c r="I4" s="45"/>
      <c r="J4" s="45"/>
      <c r="K4" s="45"/>
      <c r="L4" s="46"/>
    </row>
    <row r="5" spans="2:12" ht="21" thickBot="1" x14ac:dyDescent="0.3">
      <c r="B5" s="10" t="s">
        <v>21</v>
      </c>
      <c r="C5" s="11">
        <f>ROUNDDOWN(YEARFRAC(C3,C4,1),0)</f>
        <v>61</v>
      </c>
      <c r="G5" s="33"/>
      <c r="H5" s="34"/>
      <c r="I5" s="34"/>
      <c r="J5" s="34"/>
      <c r="K5" s="34"/>
      <c r="L5" s="35"/>
    </row>
    <row r="6" spans="2:12" ht="21" customHeight="1" thickTop="1" x14ac:dyDescent="0.25">
      <c r="G6" s="33" t="s">
        <v>44</v>
      </c>
      <c r="H6" s="34"/>
      <c r="I6" s="34"/>
      <c r="J6" s="34"/>
      <c r="K6" s="34"/>
      <c r="L6" s="35"/>
    </row>
    <row r="7" spans="2:12" x14ac:dyDescent="0.25">
      <c r="B7" s="1" t="s">
        <v>11</v>
      </c>
      <c r="C7" s="24">
        <v>32509</v>
      </c>
      <c r="G7" s="33"/>
      <c r="H7" s="34"/>
      <c r="I7" s="34"/>
      <c r="J7" s="34"/>
      <c r="K7" s="34"/>
      <c r="L7" s="35"/>
    </row>
    <row r="8" spans="2:12" ht="20" customHeight="1" x14ac:dyDescent="0.25">
      <c r="B8" s="1" t="s">
        <v>0</v>
      </c>
      <c r="C8" s="26" t="s">
        <v>48</v>
      </c>
      <c r="G8" s="33" t="s">
        <v>45</v>
      </c>
      <c r="H8" s="34"/>
      <c r="I8" s="34"/>
      <c r="J8" s="34"/>
      <c r="K8" s="34"/>
      <c r="L8" s="35"/>
    </row>
    <row r="9" spans="2:12" x14ac:dyDescent="0.25">
      <c r="G9" s="33"/>
      <c r="H9" s="34"/>
      <c r="I9" s="34"/>
      <c r="J9" s="34"/>
      <c r="K9" s="34"/>
      <c r="L9" s="35"/>
    </row>
    <row r="10" spans="2:12" ht="20" customHeight="1" thickBot="1" x14ac:dyDescent="0.3">
      <c r="B10" s="1" t="s">
        <v>6</v>
      </c>
      <c r="C10" s="24"/>
      <c r="G10" s="36" t="s">
        <v>46</v>
      </c>
      <c r="H10" s="37"/>
      <c r="I10" s="37"/>
      <c r="J10" s="37"/>
      <c r="K10" s="37"/>
      <c r="L10" s="38"/>
    </row>
    <row r="11" spans="2:12" x14ac:dyDescent="0.25">
      <c r="B11" s="1" t="s">
        <v>7</v>
      </c>
      <c r="C11" s="27"/>
    </row>
    <row r="12" spans="2:12" ht="21" customHeight="1" thickBot="1" x14ac:dyDescent="0.3">
      <c r="B12" s="10" t="s">
        <v>1</v>
      </c>
      <c r="C12" s="12" t="str">
        <f>IF(C8="Y",(C11-C10)/365.25,"No Break")</f>
        <v>No Break</v>
      </c>
    </row>
    <row r="13" spans="2:12" ht="21" thickTop="1" x14ac:dyDescent="0.25"/>
    <row r="14" spans="2:12" ht="21" thickBot="1" x14ac:dyDescent="0.3">
      <c r="B14" s="10" t="s">
        <v>8</v>
      </c>
      <c r="C14" s="13">
        <f>IF(C8="N",ROUNDDOWN((C4-C7)/365.25,0),ROUNDDOWN((IF(C12&lt;1,C4-C7,IF(C12&lt;5,C4-C11+C10-C7,C4-C11)))/365.25,0))</f>
        <v>28</v>
      </c>
    </row>
    <row r="15" spans="2:12" ht="21" thickTop="1" x14ac:dyDescent="0.25"/>
    <row r="16" spans="2:12" ht="23" thickBot="1" x14ac:dyDescent="0.35">
      <c r="B16" s="30" t="s">
        <v>24</v>
      </c>
      <c r="C16" s="30"/>
    </row>
    <row r="17" spans="2:12" ht="22" thickTop="1" thickBot="1" x14ac:dyDescent="0.3">
      <c r="B17" s="8" t="s">
        <v>10</v>
      </c>
      <c r="C17" s="9" t="str">
        <f>IF(C5&lt;65,"N","Y")</f>
        <v>N</v>
      </c>
    </row>
    <row r="18" spans="2:12" ht="21" thickTop="1" x14ac:dyDescent="0.25">
      <c r="B18" s="5" t="s">
        <v>4</v>
      </c>
      <c r="C18" s="3">
        <f>IF(65-(C4-C3)/365.25&lt;0,"n/a",65-(C4-C3)/365.25)</f>
        <v>3.5297741273100627</v>
      </c>
    </row>
    <row r="19" spans="2:12" ht="21" thickBot="1" x14ac:dyDescent="0.3">
      <c r="B19" s="8" t="s">
        <v>9</v>
      </c>
      <c r="C19" s="9" t="str">
        <f>IF(C14+C5&gt;=75,"Y","N")</f>
        <v>Y</v>
      </c>
    </row>
    <row r="20" spans="2:12" ht="21" thickTop="1" x14ac:dyDescent="0.25">
      <c r="B20" s="5" t="s">
        <v>2</v>
      </c>
      <c r="C20" s="6">
        <f>C5+C14</f>
        <v>89</v>
      </c>
    </row>
    <row r="21" spans="2:12" x14ac:dyDescent="0.25">
      <c r="B21" s="5" t="s">
        <v>3</v>
      </c>
      <c r="C21" s="3" t="str">
        <f>IF((75-(C14+C5))/2&lt;=0,"n/a",(75-(C14+C5))/2)</f>
        <v>n/a</v>
      </c>
    </row>
    <row r="22" spans="2:12" ht="21" thickBot="1" x14ac:dyDescent="0.3">
      <c r="B22" s="8" t="s">
        <v>26</v>
      </c>
      <c r="C22" s="9" t="str">
        <f>IF(AND(C5&gt;=55,C14&gt;=15),"Y","N")</f>
        <v>Y</v>
      </c>
    </row>
    <row r="23" spans="2:12" ht="21" thickTop="1" x14ac:dyDescent="0.25">
      <c r="B23" s="5" t="s">
        <v>5</v>
      </c>
      <c r="C23" s="4" t="str">
        <f>IF(MAX(15-C14,55-C5)&lt;=0,"n/a",MAX(15-C14,55-C5))</f>
        <v>n/a</v>
      </c>
    </row>
    <row r="25" spans="2:12" ht="23" thickBot="1" x14ac:dyDescent="0.35">
      <c r="B25" s="30" t="s">
        <v>25</v>
      </c>
      <c r="C25" s="30"/>
      <c r="D25" s="30"/>
      <c r="E25" s="30"/>
      <c r="F25" s="30"/>
      <c r="G25" s="30"/>
      <c r="H25" s="30"/>
      <c r="I25" s="30"/>
      <c r="J25" s="30"/>
      <c r="K25" s="30"/>
      <c r="L25" s="30"/>
    </row>
    <row r="26" spans="2:12" ht="22" thickTop="1" thickBot="1" x14ac:dyDescent="0.3">
      <c r="B26" s="22" t="s">
        <v>27</v>
      </c>
      <c r="C26" s="23" t="s">
        <v>28</v>
      </c>
      <c r="D26" s="31" t="s">
        <v>33</v>
      </c>
      <c r="E26" s="31"/>
      <c r="F26" s="40" t="s">
        <v>32</v>
      </c>
      <c r="G26" s="40"/>
      <c r="H26" s="40"/>
      <c r="I26" s="40"/>
      <c r="J26" s="40"/>
      <c r="K26" s="40"/>
      <c r="L26" s="40"/>
    </row>
    <row r="27" spans="2:12" ht="51" customHeight="1" thickTop="1" x14ac:dyDescent="0.25">
      <c r="B27" s="18" t="s">
        <v>17</v>
      </c>
      <c r="C27" s="19" t="str">
        <f>IF(OR(C17="Y",C19="y",C22="Y"),"Y","N")</f>
        <v>Y</v>
      </c>
      <c r="D27" s="32" t="s">
        <v>34</v>
      </c>
      <c r="E27" s="32"/>
      <c r="F27" s="39" t="s">
        <v>29</v>
      </c>
      <c r="G27" s="39"/>
      <c r="H27" s="39"/>
      <c r="I27" s="39"/>
      <c r="J27" s="39"/>
      <c r="K27" s="39"/>
      <c r="L27" s="39"/>
    </row>
    <row r="28" spans="2:12" ht="40" x14ac:dyDescent="0.25">
      <c r="B28" s="17" t="s">
        <v>12</v>
      </c>
      <c r="C28" s="14"/>
      <c r="D28" s="15" t="s">
        <v>30</v>
      </c>
      <c r="E28" s="16" t="s">
        <v>31</v>
      </c>
      <c r="F28" s="47" t="s">
        <v>35</v>
      </c>
      <c r="G28" s="47"/>
      <c r="H28" s="47"/>
      <c r="I28" s="47"/>
      <c r="J28" s="47"/>
      <c r="K28" s="47"/>
      <c r="L28" s="47"/>
    </row>
    <row r="29" spans="2:12" x14ac:dyDescent="0.25">
      <c r="B29" s="17"/>
      <c r="C29" s="14"/>
      <c r="D29" s="14">
        <f>IF(OR(C12&lt;=2,C12="No Break"),C14,ROUNDDOWN((C4-C11)/362.25,0))</f>
        <v>28</v>
      </c>
      <c r="E29" s="21">
        <f>D29*1500</f>
        <v>42000</v>
      </c>
      <c r="F29" s="47"/>
      <c r="G29" s="47"/>
      <c r="H29" s="47"/>
      <c r="I29" s="47"/>
      <c r="J29" s="47"/>
      <c r="K29" s="47"/>
      <c r="L29" s="47"/>
    </row>
    <row r="30" spans="2:12" x14ac:dyDescent="0.25">
      <c r="B30" s="18" t="s">
        <v>13</v>
      </c>
      <c r="C30" s="19" t="str">
        <f>C19</f>
        <v>Y</v>
      </c>
      <c r="D30" s="49">
        <f>IF(C30="Y",1,0)</f>
        <v>1</v>
      </c>
      <c r="E30" s="49"/>
      <c r="F30" s="18" t="s">
        <v>36</v>
      </c>
      <c r="G30" s="18"/>
      <c r="H30" s="18"/>
      <c r="I30" s="18"/>
      <c r="J30" s="18"/>
      <c r="K30" s="18"/>
      <c r="L30" s="18"/>
    </row>
    <row r="31" spans="2:12" x14ac:dyDescent="0.25">
      <c r="B31" s="17" t="s">
        <v>18</v>
      </c>
      <c r="C31" s="14" t="str">
        <f>IF(C5&gt;=60,"Y","N")</f>
        <v>Y</v>
      </c>
      <c r="D31" s="50">
        <f>IF(C31="Y",ROUNDDOWN(C14/5,0),0)</f>
        <v>5</v>
      </c>
      <c r="E31" s="50"/>
      <c r="F31" s="17" t="s">
        <v>41</v>
      </c>
      <c r="G31" s="17"/>
      <c r="H31" s="17"/>
      <c r="I31" s="17"/>
      <c r="J31" s="17"/>
      <c r="K31" s="17"/>
      <c r="L31" s="17"/>
    </row>
    <row r="32" spans="2:12" x14ac:dyDescent="0.25">
      <c r="B32" s="18" t="s">
        <v>15</v>
      </c>
      <c r="C32" s="19"/>
      <c r="D32" s="19"/>
      <c r="E32" s="19"/>
      <c r="F32" s="18" t="s">
        <v>37</v>
      </c>
      <c r="G32" s="18"/>
      <c r="H32" s="18"/>
      <c r="I32" s="18"/>
      <c r="J32" s="18"/>
      <c r="K32" s="18"/>
      <c r="L32" s="18"/>
    </row>
    <row r="33" spans="2:38" ht="43" customHeight="1" x14ac:dyDescent="0.25">
      <c r="B33" s="17" t="s">
        <v>16</v>
      </c>
      <c r="C33" s="29"/>
      <c r="D33" s="50"/>
      <c r="E33" s="50"/>
      <c r="F33" s="51" t="s">
        <v>39</v>
      </c>
      <c r="G33" s="51"/>
      <c r="H33" s="51"/>
      <c r="I33" s="51"/>
      <c r="J33" s="51"/>
      <c r="K33" s="51"/>
      <c r="L33" s="51"/>
    </row>
    <row r="34" spans="2:38" x14ac:dyDescent="0.25">
      <c r="B34" s="18" t="s">
        <v>14</v>
      </c>
      <c r="C34" s="28"/>
      <c r="D34" s="28"/>
      <c r="E34" s="28"/>
      <c r="F34" s="18" t="s">
        <v>38</v>
      </c>
      <c r="G34" s="18"/>
      <c r="H34" s="18"/>
      <c r="I34" s="18"/>
      <c r="J34" s="18"/>
      <c r="K34" s="18"/>
      <c r="L34" s="18"/>
    </row>
    <row r="35" spans="2:38" x14ac:dyDescent="0.25">
      <c r="B35" s="17" t="s">
        <v>19</v>
      </c>
      <c r="C35" s="29"/>
      <c r="D35" s="50"/>
      <c r="E35" s="50"/>
      <c r="F35" s="17" t="s">
        <v>40</v>
      </c>
      <c r="G35" s="17"/>
      <c r="H35" s="17"/>
      <c r="I35" s="17"/>
      <c r="J35" s="17"/>
      <c r="K35" s="17"/>
      <c r="L35" s="17"/>
    </row>
    <row r="36" spans="2:38" x14ac:dyDescent="0.25">
      <c r="K36" s="7"/>
    </row>
    <row r="37" spans="2:38" ht="20" customHeight="1" x14ac:dyDescent="0.25">
      <c r="B37" s="48" t="s">
        <v>47</v>
      </c>
      <c r="C37" s="48"/>
      <c r="D37" s="48"/>
      <c r="E37" s="48"/>
      <c r="F37" s="48"/>
      <c r="G37" s="48"/>
      <c r="H37" s="48"/>
      <c r="I37" s="48"/>
      <c r="J37" s="48"/>
      <c r="K37" s="48"/>
      <c r="L37" s="48"/>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row>
    <row r="38" spans="2:38" x14ac:dyDescent="0.25">
      <c r="B38" s="48"/>
      <c r="C38" s="48"/>
      <c r="D38" s="48"/>
      <c r="E38" s="48"/>
      <c r="F38" s="48"/>
      <c r="G38" s="48"/>
      <c r="H38" s="48"/>
      <c r="I38" s="48"/>
      <c r="J38" s="48"/>
      <c r="K38" s="48"/>
      <c r="L38" s="48"/>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row>
    <row r="39" spans="2:38" x14ac:dyDescent="0.25">
      <c r="B39" s="48"/>
      <c r="C39" s="48"/>
      <c r="D39" s="48"/>
      <c r="E39" s="48"/>
      <c r="F39" s="48"/>
      <c r="G39" s="48"/>
      <c r="H39" s="48"/>
      <c r="I39" s="48"/>
      <c r="J39" s="48"/>
      <c r="K39" s="48"/>
      <c r="L39" s="48"/>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row>
    <row r="40" spans="2:38" x14ac:dyDescent="0.25">
      <c r="B40" s="48"/>
      <c r="C40" s="48"/>
      <c r="D40" s="48"/>
      <c r="E40" s="48"/>
      <c r="F40" s="48"/>
      <c r="G40" s="48"/>
      <c r="H40" s="48"/>
      <c r="I40" s="48"/>
      <c r="J40" s="48"/>
      <c r="K40" s="48"/>
      <c r="L40" s="48"/>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row>
    <row r="41" spans="2:38" x14ac:dyDescent="0.25">
      <c r="B41" s="48"/>
      <c r="C41" s="48"/>
      <c r="D41" s="48"/>
      <c r="E41" s="48"/>
      <c r="F41" s="48"/>
      <c r="G41" s="48"/>
      <c r="H41" s="48"/>
      <c r="I41" s="48"/>
      <c r="J41" s="48"/>
      <c r="K41" s="48"/>
      <c r="L41" s="48"/>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row>
    <row r="42" spans="2:38" x14ac:dyDescent="0.25">
      <c r="B42" s="48"/>
      <c r="C42" s="48"/>
      <c r="D42" s="48"/>
      <c r="E42" s="48"/>
      <c r="F42" s="48"/>
      <c r="G42" s="48"/>
      <c r="H42" s="48"/>
      <c r="I42" s="48"/>
      <c r="J42" s="48"/>
      <c r="K42" s="48"/>
      <c r="L42" s="48"/>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row>
    <row r="43" spans="2:38" x14ac:dyDescent="0.25">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row>
    <row r="44" spans="2:38" x14ac:dyDescent="0.25">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row>
    <row r="45" spans="2:38" x14ac:dyDescent="0.25">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row>
  </sheetData>
  <sheetProtection password="E98A" sheet="1" objects="1" scenarios="1"/>
  <mergeCells count="22">
    <mergeCell ref="F28:L29"/>
    <mergeCell ref="F33:L33"/>
    <mergeCell ref="B37:L42"/>
    <mergeCell ref="D30:E30"/>
    <mergeCell ref="D31:E31"/>
    <mergeCell ref="D33:E33"/>
    <mergeCell ref="D35:E35"/>
    <mergeCell ref="B2:C2"/>
    <mergeCell ref="B16:C16"/>
    <mergeCell ref="D26:E26"/>
    <mergeCell ref="D27:E27"/>
    <mergeCell ref="B25:L25"/>
    <mergeCell ref="G8:L8"/>
    <mergeCell ref="G9:L9"/>
    <mergeCell ref="G10:L10"/>
    <mergeCell ref="F27:L27"/>
    <mergeCell ref="F26:L26"/>
    <mergeCell ref="G3:L3"/>
    <mergeCell ref="G4:L4"/>
    <mergeCell ref="G5:L5"/>
    <mergeCell ref="G6:L6"/>
    <mergeCell ref="G7:L7"/>
  </mergeCells>
  <phoneticPr fontId="13" type="noConversion"/>
  <conditionalFormatting sqref="C17 C19 C22">
    <cfRule type="cellIs" dxfId="3" priority="3" operator="equal">
      <formula>"Y"</formula>
    </cfRule>
    <cfRule type="cellIs" dxfId="2" priority="4" operator="equal">
      <formula>"N"</formula>
    </cfRule>
  </conditionalFormatting>
  <conditionalFormatting sqref="C24">
    <cfRule type="cellIs" dxfId="1" priority="1" operator="equal">
      <formula>"Y"</formula>
    </cfRule>
    <cfRule type="cellIs" dxfId="0" priority="2" operator="equal">
      <formula>"N"</formula>
    </cfRule>
  </conditionalFormatting>
  <dataValidations count="1">
    <dataValidation type="list" allowBlank="1" showInputMessage="1" showErrorMessage="1" sqref="C8">
      <formula1>"Y,N"</formula1>
    </dataValidation>
  </dataValidations>
  <hyperlinks>
    <hyperlink ref="F28" r:id="rId1" location="sermaoverview"/>
    <hyperlink ref="G28" r:id="rId2" location="sermaoverview" display="http://intelretiree.com/intel-retiree-medical-plan-and-serma/ - sermaoverview"/>
    <hyperlink ref="H28" r:id="rId3" location="sermaoverview" display="http://intelretiree.com/intel-retiree-medical-plan-and-serma/ - sermaoverview"/>
    <hyperlink ref="I28" r:id="rId4" location="sermaoverview" display="http://intelretiree.com/intel-retiree-medical-plan-and-serma/ - sermaoverview"/>
    <hyperlink ref="J28" r:id="rId5" location="sermaoverview" display="http://intelretiree.com/intel-retiree-medical-plan-and-serma/ - sermaoverview"/>
    <hyperlink ref="K28" r:id="rId6" location="sermaoverview" display="http://intelretiree.com/intel-retiree-medical-plan-and-serma/ - sermaoverview"/>
    <hyperlink ref="L28" r:id="rId7" location="sermaoverview" display="http://intelretiree.com/intel-retiree-medical-plan-and-serma/ - sermaoverview"/>
    <hyperlink ref="F29" r:id="rId8" location="sermaoverview" display="http://intelretiree.com/intel-retiree-medical-plan-and-serma/ - sermaoverview"/>
    <hyperlink ref="G29" r:id="rId9" location="sermaoverview" display="http://intelretiree.com/intel-retiree-medical-plan-and-serma/ - sermaoverview"/>
    <hyperlink ref="H29" r:id="rId10" location="sermaoverview" display="http://intelretiree.com/intel-retiree-medical-plan-and-serma/ - sermaoverview"/>
    <hyperlink ref="I29" r:id="rId11" location="sermaoverview" display="http://intelretiree.com/intel-retiree-medical-plan-and-serma/ - sermaoverview"/>
    <hyperlink ref="J29" r:id="rId12" location="sermaoverview" display="http://intelretiree.com/intel-retiree-medical-plan-and-serma/ - sermaoverview"/>
    <hyperlink ref="K29" r:id="rId13" location="sermaoverview" display="http://intelretiree.com/intel-retiree-medical-plan-and-serma/ - sermaoverview"/>
    <hyperlink ref="L29" r:id="rId14" location="sermaoverview" display="http://intelretiree.com/intel-retiree-medical-plan-and-serma/ - sermaoverview"/>
  </hyperlinks>
  <printOptions horizontalCentered="1"/>
  <pageMargins left="0.2" right="0.2" top="0.75" bottom="0.25" header="0.3" footer="0.3"/>
  <pageSetup scale="51" orientation="landscape" horizontalDpi="0" verticalDpi="0"/>
  <headerFooter>
    <oddHeader>&amp;C&amp;"Avenir LT Std 35 Light,Regular"&amp;18&amp;K547C2AThe Intel Retirement Benefits Calculator_x000D_&amp;14&amp;K436B1FCreated by Cordant Wealth Partners</oddHeader>
  </headerFooter>
  <drawing r:id="rId1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2017-05-24T19:38:05Z</cp:lastPrinted>
  <dcterms:created xsi:type="dcterms:W3CDTF">2017-05-15T16:04:00Z</dcterms:created>
  <dcterms:modified xsi:type="dcterms:W3CDTF">2017-06-08T16:31:17Z</dcterms:modified>
</cp:coreProperties>
</file>