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09"/>
  <workbookPr showInkAnnotation="0" autoCompressPictures="0"/>
  <mc:AlternateContent xmlns:mc="http://schemas.openxmlformats.org/markup-compatibility/2006">
    <mc:Choice Requires="x15">
      <x15ac:absPath xmlns:x15ac="http://schemas.microsoft.com/office/spreadsheetml/2010/11/ac" url="/Users/isaacpresley/Library/Application Support/Box/Box Edit/Documents/94134587998/"/>
    </mc:Choice>
  </mc:AlternateContent>
  <xr:revisionPtr revIDLastSave="0" documentId="13_ncr:1_{3AA5C607-96C9-444D-B08D-2C076E6C3999}" xr6:coauthVersionLast="43" xr6:coauthVersionMax="43" xr10:uidLastSave="{00000000-0000-0000-0000-000000000000}"/>
  <workbookProtection workbookPassword="F60A" lockStructure="1"/>
  <bookViews>
    <workbookView xWindow="0" yWindow="460" windowWidth="33600" windowHeight="20540" tabRatio="782" xr2:uid="{00000000-000D-0000-FFFF-FFFF00000000}"/>
  </bookViews>
  <sheets>
    <sheet name="Pension Estimates - Joint" sheetId="13" r:id="rId1"/>
    <sheet name="Pension Estimates - Single" sheetId="14" r:id="rId2"/>
    <sheet name="Joint Life Calculator" sheetId="2" state="hidden" r:id="rId3"/>
    <sheet name="Mortality Tables" sheetId="3" state="hidden" r:id="rId4"/>
  </sheets>
  <definedNames>
    <definedName name="_xlnm.Print_Area" localSheetId="2">'Joint Life Calculator'!$A$1:$J$53</definedName>
    <definedName name="_xlnm.Print_Area" localSheetId="0">'Pension Estimates - Joint'!$A$2:$AM$47</definedName>
    <definedName name="_xlnm.Print_Area" localSheetId="1">'Pension Estimates - Single'!$A$2:$AM$47</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7" i="14" l="1"/>
  <c r="B8" i="14"/>
  <c r="B9" i="14" s="1"/>
  <c r="BU2" i="14"/>
  <c r="BV2" i="14" s="1"/>
  <c r="D1" i="14"/>
  <c r="E1" i="14"/>
  <c r="F1" i="14"/>
  <c r="G1" i="14"/>
  <c r="F4" i="14"/>
  <c r="D4" i="14"/>
  <c r="C4" i="14"/>
  <c r="D3" i="14"/>
  <c r="C3" i="14"/>
  <c r="B2" i="2"/>
  <c r="C2" i="2"/>
  <c r="B3" i="2"/>
  <c r="Z1" i="3"/>
  <c r="AD83" i="3" s="1"/>
  <c r="C3" i="2"/>
  <c r="AB80" i="3"/>
  <c r="AD81" i="3"/>
  <c r="AD85" i="3"/>
  <c r="A29" i="2"/>
  <c r="AD87" i="3"/>
  <c r="A31" i="2"/>
  <c r="AB88" i="3"/>
  <c r="A32" i="2"/>
  <c r="A33" i="2"/>
  <c r="AB90" i="3"/>
  <c r="C33" i="2"/>
  <c r="A34" i="2"/>
  <c r="AD93" i="3"/>
  <c r="A37" i="2"/>
  <c r="AD95" i="3"/>
  <c r="A39" i="2"/>
  <c r="B39" i="2" s="1"/>
  <c r="AB96" i="3"/>
  <c r="AD96" i="3"/>
  <c r="AB97" i="3"/>
  <c r="AD97" i="3"/>
  <c r="A41" i="2"/>
  <c r="AB98" i="3"/>
  <c r="AD98" i="3"/>
  <c r="AB99" i="3"/>
  <c r="AD99" i="3"/>
  <c r="A43" i="2"/>
  <c r="B43" i="2"/>
  <c r="AB100" i="3"/>
  <c r="AD100" i="3"/>
  <c r="AB101" i="3"/>
  <c r="AD101" i="3"/>
  <c r="A45" i="2"/>
  <c r="B45" i="2"/>
  <c r="AB102" i="3"/>
  <c r="AD102" i="3"/>
  <c r="AB103" i="3"/>
  <c r="AD103" i="3"/>
  <c r="A47" i="2"/>
  <c r="B47" i="2"/>
  <c r="AB104" i="3"/>
  <c r="AD104" i="3"/>
  <c r="AB105" i="3"/>
  <c r="AD105" i="3"/>
  <c r="A49" i="2"/>
  <c r="B49" i="2"/>
  <c r="AB106" i="3"/>
  <c r="AD106" i="3"/>
  <c r="AB107" i="3"/>
  <c r="AD107" i="3"/>
  <c r="A51" i="2"/>
  <c r="B51" i="2" s="1"/>
  <c r="AB108" i="3"/>
  <c r="AD108" i="3"/>
  <c r="AB109" i="3"/>
  <c r="AD109" i="3"/>
  <c r="A53" i="2"/>
  <c r="B53" i="2"/>
  <c r="AB110" i="3"/>
  <c r="AD110" i="3"/>
  <c r="AB111" i="3"/>
  <c r="AD111" i="3"/>
  <c r="A55" i="2"/>
  <c r="B55" i="2" s="1"/>
  <c r="AB112" i="3"/>
  <c r="AD112" i="3"/>
  <c r="AB113" i="3"/>
  <c r="AD113" i="3"/>
  <c r="A57" i="2"/>
  <c r="AB114" i="3"/>
  <c r="AD114" i="3"/>
  <c r="AB115" i="3"/>
  <c r="AD115" i="3"/>
  <c r="A59" i="2"/>
  <c r="AB116" i="3"/>
  <c r="AD116" i="3"/>
  <c r="AB117" i="3"/>
  <c r="AD117" i="3"/>
  <c r="A61" i="2"/>
  <c r="B61" i="2"/>
  <c r="AB118" i="3"/>
  <c r="AD118" i="3"/>
  <c r="AB119" i="3"/>
  <c r="AF120" i="3" s="1"/>
  <c r="AD119" i="3"/>
  <c r="A9" i="2"/>
  <c r="B9" i="2" s="1"/>
  <c r="AB66" i="3"/>
  <c r="AD66" i="3"/>
  <c r="BU2" i="13"/>
  <c r="BV2" i="13"/>
  <c r="BW2" i="13" s="1"/>
  <c r="BX2" i="13" s="1"/>
  <c r="BY2" i="13" s="1"/>
  <c r="BZ2" i="13" s="1"/>
  <c r="CA2" i="13" s="1"/>
  <c r="CB2" i="13" s="1"/>
  <c r="B7" i="13"/>
  <c r="B8" i="13"/>
  <c r="B9" i="13" s="1"/>
  <c r="C9" i="13" s="1"/>
  <c r="AD63" i="3"/>
  <c r="AD64" i="3"/>
  <c r="AB120" i="3"/>
  <c r="AD120" i="3"/>
  <c r="A64" i="2"/>
  <c r="AB121" i="3"/>
  <c r="AD121" i="3"/>
  <c r="AB122" i="3"/>
  <c r="AD122" i="3"/>
  <c r="A66" i="2"/>
  <c r="B66" i="2" s="1"/>
  <c r="C66" i="2"/>
  <c r="AB123" i="3"/>
  <c r="AD123" i="3"/>
  <c r="AB124" i="3"/>
  <c r="AD124" i="3"/>
  <c r="A68" i="2"/>
  <c r="A69" i="2"/>
  <c r="C69" i="2" s="1"/>
  <c r="F69" i="2"/>
  <c r="G69" i="2"/>
  <c r="H69" i="2"/>
  <c r="J69" i="2"/>
  <c r="I69" i="2"/>
  <c r="A71" i="2"/>
  <c r="G71" i="2" s="1"/>
  <c r="D71" i="2"/>
  <c r="E71" i="2"/>
  <c r="F71" i="2"/>
  <c r="H71" i="2"/>
  <c r="J71" i="2"/>
  <c r="I71" i="2"/>
  <c r="A72" i="2"/>
  <c r="E72" i="2" s="1"/>
  <c r="C72" i="2"/>
  <c r="D72" i="2"/>
  <c r="F72" i="2"/>
  <c r="G72" i="2"/>
  <c r="H72" i="2"/>
  <c r="J72" i="2"/>
  <c r="I72" i="2"/>
  <c r="A73" i="2"/>
  <c r="C73" i="2" s="1"/>
  <c r="B73" i="2"/>
  <c r="D73" i="2"/>
  <c r="E73" i="2"/>
  <c r="F73" i="2"/>
  <c r="G73" i="2"/>
  <c r="H73" i="2"/>
  <c r="J73" i="2"/>
  <c r="I73" i="2"/>
  <c r="A74" i="2"/>
  <c r="B74" i="2"/>
  <c r="C74" i="2"/>
  <c r="D74" i="2"/>
  <c r="E74" i="2"/>
  <c r="F74" i="2"/>
  <c r="G74" i="2"/>
  <c r="H74" i="2"/>
  <c r="I74" i="2"/>
  <c r="A75" i="2"/>
  <c r="C75" i="2" s="1"/>
  <c r="B75" i="2"/>
  <c r="A76" i="2"/>
  <c r="B76" i="2"/>
  <c r="C76" i="2"/>
  <c r="A77" i="2"/>
  <c r="C77" i="2" s="1"/>
  <c r="B77" i="2"/>
  <c r="A78" i="2"/>
  <c r="B78" i="2"/>
  <c r="C78" i="2"/>
  <c r="A79" i="2"/>
  <c r="C79" i="2" s="1"/>
  <c r="B79" i="2"/>
  <c r="A80" i="2"/>
  <c r="B80" i="2"/>
  <c r="D80" i="2"/>
  <c r="A81" i="2"/>
  <c r="D81" i="2" s="1"/>
  <c r="C81" i="2"/>
  <c r="A82" i="2"/>
  <c r="B82" i="2"/>
  <c r="C82" i="2"/>
  <c r="D82" i="2"/>
  <c r="E82" i="2"/>
  <c r="F82" i="2"/>
  <c r="G82" i="2"/>
  <c r="H82" i="2"/>
  <c r="I82" i="2"/>
  <c r="A83" i="2"/>
  <c r="B83" i="2" s="1"/>
  <c r="A84" i="2"/>
  <c r="B84" i="2" s="1"/>
  <c r="I84" i="2"/>
  <c r="A85" i="2"/>
  <c r="B85" i="2"/>
  <c r="A86" i="2"/>
  <c r="B86" i="2" s="1"/>
  <c r="I86" i="2"/>
  <c r="A87" i="2"/>
  <c r="B87" i="2" s="1"/>
  <c r="A88" i="2"/>
  <c r="B88" i="2" s="1"/>
  <c r="I88" i="2"/>
  <c r="A89" i="2"/>
  <c r="A90" i="2"/>
  <c r="B90" i="2"/>
  <c r="C90" i="2"/>
  <c r="D90" i="2"/>
  <c r="E90" i="2"/>
  <c r="F90" i="2"/>
  <c r="G90" i="2"/>
  <c r="H90" i="2"/>
  <c r="I90" i="2"/>
  <c r="A91" i="2"/>
  <c r="C91" i="2"/>
  <c r="F91" i="2"/>
  <c r="G91" i="2"/>
  <c r="I91" i="2"/>
  <c r="A92" i="2"/>
  <c r="C92" i="2" s="1"/>
  <c r="A93" i="2"/>
  <c r="C93" i="2"/>
  <c r="G93" i="2"/>
  <c r="A94" i="2"/>
  <c r="C94" i="2" s="1"/>
  <c r="H94" i="2"/>
  <c r="I94" i="2"/>
  <c r="A95" i="2"/>
  <c r="A96" i="2"/>
  <c r="D96" i="2"/>
  <c r="G96" i="2"/>
  <c r="H96" i="2"/>
  <c r="I96" i="2"/>
  <c r="A97" i="2"/>
  <c r="G97" i="2" s="1"/>
  <c r="D97" i="2"/>
  <c r="I97" i="2"/>
  <c r="A98" i="2"/>
  <c r="B98" i="2"/>
  <c r="C98" i="2"/>
  <c r="D98" i="2"/>
  <c r="E98" i="2"/>
  <c r="F98" i="2"/>
  <c r="G98" i="2"/>
  <c r="H98" i="2"/>
  <c r="I98" i="2"/>
  <c r="A99" i="2"/>
  <c r="H99" i="2" s="1"/>
  <c r="B99" i="2"/>
  <c r="E99" i="2"/>
  <c r="F99" i="2"/>
  <c r="G99" i="2"/>
  <c r="I99" i="2"/>
  <c r="A100" i="2"/>
  <c r="G100" i="2" s="1"/>
  <c r="B100" i="2"/>
  <c r="E100" i="2"/>
  <c r="F100" i="2"/>
  <c r="H100" i="2"/>
  <c r="I100" i="2"/>
  <c r="A101" i="2"/>
  <c r="F101" i="2" s="1"/>
  <c r="B101" i="2"/>
  <c r="E101" i="2"/>
  <c r="G101" i="2"/>
  <c r="H101" i="2"/>
  <c r="I101" i="2"/>
  <c r="A102" i="2"/>
  <c r="F102" i="2" s="1"/>
  <c r="B102" i="2"/>
  <c r="H102" i="2"/>
  <c r="I102" i="2"/>
  <c r="A103" i="2"/>
  <c r="A104" i="2"/>
  <c r="B104" i="2"/>
  <c r="F104" i="2"/>
  <c r="A105" i="2"/>
  <c r="C105" i="2"/>
  <c r="F105" i="2"/>
  <c r="G105" i="2"/>
  <c r="H105" i="2"/>
  <c r="I105" i="2"/>
  <c r="A106" i="2"/>
  <c r="B106" i="2"/>
  <c r="C106" i="2"/>
  <c r="D106" i="2"/>
  <c r="E106" i="2"/>
  <c r="F106" i="2"/>
  <c r="G106" i="2"/>
  <c r="H106" i="2"/>
  <c r="I106" i="2"/>
  <c r="A107" i="2"/>
  <c r="D107" i="2" s="1"/>
  <c r="F107" i="2"/>
  <c r="G107" i="2"/>
  <c r="I107" i="2"/>
  <c r="A108" i="2"/>
  <c r="D108" i="2" s="1"/>
  <c r="E108" i="2"/>
  <c r="I108" i="2"/>
  <c r="A109" i="2"/>
  <c r="A110" i="2"/>
  <c r="D110" i="2"/>
  <c r="F110" i="2"/>
  <c r="G110" i="2"/>
  <c r="H110" i="2"/>
  <c r="I110" i="2"/>
  <c r="A111" i="2"/>
  <c r="E111" i="2" s="1"/>
  <c r="G111" i="2"/>
  <c r="H111" i="2"/>
  <c r="I111" i="2"/>
  <c r="A112" i="2"/>
  <c r="E112" i="2" s="1"/>
  <c r="F112" i="2"/>
  <c r="I112" i="2"/>
  <c r="A113" i="2"/>
  <c r="C113" i="2"/>
  <c r="A114" i="2"/>
  <c r="B114" i="2"/>
  <c r="C114" i="2"/>
  <c r="D114" i="2"/>
  <c r="E114" i="2"/>
  <c r="F114" i="2"/>
  <c r="G114" i="2"/>
  <c r="H114" i="2"/>
  <c r="I114" i="2"/>
  <c r="A115" i="2"/>
  <c r="I115" i="2" s="1"/>
  <c r="A116" i="2"/>
  <c r="I116" i="2"/>
  <c r="A117" i="2"/>
  <c r="I117" i="2"/>
  <c r="A118" i="2"/>
  <c r="A119" i="2"/>
  <c r="I119" i="2" s="1"/>
  <c r="A120" i="2"/>
  <c r="I120" i="2"/>
  <c r="A121" i="2"/>
  <c r="I121" i="2"/>
  <c r="A122" i="2"/>
  <c r="B122" i="2"/>
  <c r="C122" i="2"/>
  <c r="D122" i="2"/>
  <c r="E122" i="2"/>
  <c r="F122" i="2"/>
  <c r="G122" i="2"/>
  <c r="H122" i="2"/>
  <c r="I122" i="2"/>
  <c r="A123" i="2"/>
  <c r="H123" i="2" s="1"/>
  <c r="C123" i="2"/>
  <c r="F123" i="2"/>
  <c r="G123" i="2"/>
  <c r="I123" i="2"/>
  <c r="A124" i="2"/>
  <c r="G124" i="2" s="1"/>
  <c r="C124" i="2"/>
  <c r="F124" i="2"/>
  <c r="H124" i="2"/>
  <c r="I124" i="2"/>
  <c r="A125" i="2"/>
  <c r="F125" i="2" s="1"/>
  <c r="G125" i="2"/>
  <c r="H125" i="2"/>
  <c r="I125" i="2"/>
  <c r="A126" i="2"/>
  <c r="G126" i="2"/>
  <c r="A127" i="2"/>
  <c r="G127" i="2"/>
  <c r="H127" i="2"/>
  <c r="I127" i="2"/>
  <c r="A128" i="2"/>
  <c r="G128" i="2"/>
  <c r="D1" i="13"/>
  <c r="C4" i="13"/>
  <c r="C3" i="13"/>
  <c r="B10" i="13"/>
  <c r="B11" i="13" s="1"/>
  <c r="B12" i="13"/>
  <c r="F12" i="13"/>
  <c r="F10" i="13"/>
  <c r="E10" i="13"/>
  <c r="D10" i="13"/>
  <c r="C10" i="13"/>
  <c r="E9" i="13"/>
  <c r="D9" i="13"/>
  <c r="E8" i="13"/>
  <c r="D8" i="13"/>
  <c r="C8" i="13"/>
  <c r="F7" i="13"/>
  <c r="E7" i="13"/>
  <c r="D7" i="13"/>
  <c r="C7" i="13"/>
  <c r="E6" i="13"/>
  <c r="D6" i="13"/>
  <c r="C6" i="13"/>
  <c r="D4" i="13"/>
  <c r="D3" i="13"/>
  <c r="L39" i="2"/>
  <c r="L43" i="2"/>
  <c r="L45" i="2"/>
  <c r="L47" i="2"/>
  <c r="L49" i="2"/>
  <c r="L51" i="2"/>
  <c r="L53" i="2"/>
  <c r="L55" i="2"/>
  <c r="L61" i="2"/>
  <c r="L9" i="2"/>
  <c r="AG126" i="3"/>
  <c r="AF126" i="3"/>
  <c r="AG125" i="3"/>
  <c r="AF125" i="3"/>
  <c r="AG124" i="3"/>
  <c r="AF124" i="3"/>
  <c r="AC124" i="3"/>
  <c r="AA124" i="3"/>
  <c r="AG123" i="3"/>
  <c r="AF123" i="3"/>
  <c r="AC123" i="3"/>
  <c r="AA123" i="3"/>
  <c r="AG122" i="3"/>
  <c r="AF122" i="3"/>
  <c r="AC122" i="3"/>
  <c r="AA122" i="3"/>
  <c r="AG121" i="3"/>
  <c r="AC121" i="3"/>
  <c r="AA121" i="3"/>
  <c r="AG120" i="3"/>
  <c r="AC120" i="3"/>
  <c r="AA120" i="3"/>
  <c r="E6" i="3"/>
  <c r="E7" i="3"/>
  <c r="E8" i="3" s="1"/>
  <c r="E9" i="3" s="1"/>
  <c r="E10" i="3" s="1"/>
  <c r="E11" i="3" s="1"/>
  <c r="E12" i="3" s="1"/>
  <c r="E13" i="3" s="1"/>
  <c r="E14" i="3" s="1"/>
  <c r="E15" i="3" s="1"/>
  <c r="E16" i="3" s="1"/>
  <c r="E17" i="3" s="1"/>
  <c r="E18" i="3" s="1"/>
  <c r="E19" i="3" s="1"/>
  <c r="E20" i="3" s="1"/>
  <c r="E21" i="3" s="1"/>
  <c r="E22" i="3" s="1"/>
  <c r="E23" i="3" s="1"/>
  <c r="E24" i="3" s="1"/>
  <c r="E25" i="3" s="1"/>
  <c r="E26" i="3" s="1"/>
  <c r="E27" i="3" s="1"/>
  <c r="E28" i="3" s="1"/>
  <c r="E29" i="3" s="1"/>
  <c r="E30" i="3" s="1"/>
  <c r="E31" i="3" s="1"/>
  <c r="E32" i="3" s="1"/>
  <c r="E33" i="3" s="1"/>
  <c r="E34" i="3" s="1"/>
  <c r="E35" i="3" s="1"/>
  <c r="E36" i="3" s="1"/>
  <c r="E37" i="3" s="1"/>
  <c r="E38" i="3" s="1"/>
  <c r="E39" i="3" s="1"/>
  <c r="E40" i="3" s="1"/>
  <c r="E41" i="3" s="1"/>
  <c r="E42" i="3" s="1"/>
  <c r="E43" i="3" s="1"/>
  <c r="E44" i="3" s="1"/>
  <c r="E45" i="3" s="1"/>
  <c r="E46" i="3" s="1"/>
  <c r="E47" i="3" s="1"/>
  <c r="E48" i="3" s="1"/>
  <c r="E49" i="3" s="1"/>
  <c r="E50" i="3" s="1"/>
  <c r="E51" i="3" s="1"/>
  <c r="E52" i="3" s="1"/>
  <c r="E53" i="3" s="1"/>
  <c r="E54" i="3" s="1"/>
  <c r="E55" i="3" s="1"/>
  <c r="E56" i="3" s="1"/>
  <c r="E57" i="3" s="1"/>
  <c r="E58" i="3" s="1"/>
  <c r="E59" i="3" s="1"/>
  <c r="E60" i="3" s="1"/>
  <c r="E61" i="3" s="1"/>
  <c r="E62" i="3" s="1"/>
  <c r="E63" i="3" s="1"/>
  <c r="E64" i="3" s="1"/>
  <c r="E65" i="3" s="1"/>
  <c r="E66" i="3" s="1"/>
  <c r="E67" i="3" s="1"/>
  <c r="E68" i="3" s="1"/>
  <c r="E69" i="3" s="1"/>
  <c r="E70" i="3" s="1"/>
  <c r="E71" i="3" s="1"/>
  <c r="E72" i="3" s="1"/>
  <c r="E73" i="3" s="1"/>
  <c r="E74" i="3" s="1"/>
  <c r="E75" i="3" s="1"/>
  <c r="E76" i="3" s="1"/>
  <c r="E77" i="3" s="1"/>
  <c r="E78" i="3" s="1"/>
  <c r="E79" i="3" s="1"/>
  <c r="E80" i="3" s="1"/>
  <c r="E81" i="3" s="1"/>
  <c r="E82" i="3" s="1"/>
  <c r="E83" i="3" s="1"/>
  <c r="E84" i="3" s="1"/>
  <c r="E85" i="3" s="1"/>
  <c r="E86" i="3" s="1"/>
  <c r="E87" i="3" s="1"/>
  <c r="E88" i="3" s="1"/>
  <c r="E89" i="3" s="1"/>
  <c r="E90" i="3" s="1"/>
  <c r="E91" i="3" s="1"/>
  <c r="E92" i="3" s="1"/>
  <c r="E93" i="3" s="1"/>
  <c r="E94" i="3" s="1"/>
  <c r="E95" i="3" s="1"/>
  <c r="E96" i="3" s="1"/>
  <c r="E97" i="3" s="1"/>
  <c r="E98" i="3" s="1"/>
  <c r="E99" i="3" s="1"/>
  <c r="E100" i="3" s="1"/>
  <c r="E101" i="3" s="1"/>
  <c r="E102" i="3" s="1"/>
  <c r="E103" i="3" s="1"/>
  <c r="E104" i="3" s="1"/>
  <c r="E105" i="3" s="1"/>
  <c r="E106" i="3" s="1"/>
  <c r="E107" i="3" s="1"/>
  <c r="E108" i="3" s="1"/>
  <c r="E109" i="3" s="1"/>
  <c r="E110" i="3" s="1"/>
  <c r="E111" i="3" s="1"/>
  <c r="E112" i="3" s="1"/>
  <c r="E113" i="3" s="1"/>
  <c r="E114" i="3" s="1"/>
  <c r="E115" i="3" s="1"/>
  <c r="E116" i="3" s="1"/>
  <c r="E117" i="3" s="1"/>
  <c r="E118" i="3" s="1"/>
  <c r="E119" i="3" s="1"/>
  <c r="E120" i="3" s="1"/>
  <c r="C6" i="3"/>
  <c r="C7" i="3"/>
  <c r="C8" i="3"/>
  <c r="C9" i="3"/>
  <c r="C10" i="3"/>
  <c r="C11" i="3" s="1"/>
  <c r="C12" i="3" s="1"/>
  <c r="C13" i="3" s="1"/>
  <c r="C14" i="3" s="1"/>
  <c r="C15" i="3" s="1"/>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AG119" i="3"/>
  <c r="AF119" i="3"/>
  <c r="AC119" i="3"/>
  <c r="AA119" i="3"/>
  <c r="AG118" i="3"/>
  <c r="AF118" i="3"/>
  <c r="AC118" i="3"/>
  <c r="AA118" i="3"/>
  <c r="AG117" i="3"/>
  <c r="AF117" i="3"/>
  <c r="AC117" i="3"/>
  <c r="AA117" i="3"/>
  <c r="AG116" i="3"/>
  <c r="AF116" i="3"/>
  <c r="AC116" i="3"/>
  <c r="AA116" i="3"/>
  <c r="AG115" i="3"/>
  <c r="AF115" i="3"/>
  <c r="AC115" i="3"/>
  <c r="AA115" i="3"/>
  <c r="AG114" i="3"/>
  <c r="AF114" i="3"/>
  <c r="AC114" i="3"/>
  <c r="AA114" i="3"/>
  <c r="AG113" i="3"/>
  <c r="AF113" i="3"/>
  <c r="AC113" i="3"/>
  <c r="AA113" i="3"/>
  <c r="AG112" i="3"/>
  <c r="AF112" i="3"/>
  <c r="AC112" i="3"/>
  <c r="AA112" i="3"/>
  <c r="AG111" i="3"/>
  <c r="AF111" i="3"/>
  <c r="AC111" i="3"/>
  <c r="AA111" i="3"/>
  <c r="AG110" i="3"/>
  <c r="AF110" i="3"/>
  <c r="AC110" i="3"/>
  <c r="AA110" i="3"/>
  <c r="AG109" i="3"/>
  <c r="AF109" i="3"/>
  <c r="AC109" i="3"/>
  <c r="AA109" i="3"/>
  <c r="AG108" i="3"/>
  <c r="AF108" i="3"/>
  <c r="AC108" i="3"/>
  <c r="AA108" i="3"/>
  <c r="AG107" i="3"/>
  <c r="AF107" i="3"/>
  <c r="AC107" i="3"/>
  <c r="AA107" i="3"/>
  <c r="AG106" i="3"/>
  <c r="AF106" i="3"/>
  <c r="AC106" i="3"/>
  <c r="AA106" i="3"/>
  <c r="AG105" i="3"/>
  <c r="AF105" i="3"/>
  <c r="AC105" i="3"/>
  <c r="AA105" i="3"/>
  <c r="AG104" i="3"/>
  <c r="AF104" i="3"/>
  <c r="AC104" i="3"/>
  <c r="AA104" i="3"/>
  <c r="AG103" i="3"/>
  <c r="AF103" i="3"/>
  <c r="AC103" i="3"/>
  <c r="AA103" i="3"/>
  <c r="AG102" i="3"/>
  <c r="AF102" i="3"/>
  <c r="AC102" i="3"/>
  <c r="AA102" i="3"/>
  <c r="AG101" i="3"/>
  <c r="AF101" i="3"/>
  <c r="AC101" i="3"/>
  <c r="AA101" i="3"/>
  <c r="AG100" i="3"/>
  <c r="AF100" i="3"/>
  <c r="AC100" i="3"/>
  <c r="AA100" i="3"/>
  <c r="AG99" i="3"/>
  <c r="AF99" i="3"/>
  <c r="AC99" i="3"/>
  <c r="AA99" i="3"/>
  <c r="AG98" i="3"/>
  <c r="AF98" i="3"/>
  <c r="AC98" i="3"/>
  <c r="AA98" i="3"/>
  <c r="AG97" i="3"/>
  <c r="AC97" i="3"/>
  <c r="AA97" i="3"/>
  <c r="AC96" i="3"/>
  <c r="AA96" i="3"/>
  <c r="AC95" i="3"/>
  <c r="AA95" i="3"/>
  <c r="AC94" i="3"/>
  <c r="AA94" i="3"/>
  <c r="AC93" i="3"/>
  <c r="AA93" i="3"/>
  <c r="AC92" i="3"/>
  <c r="AA92" i="3"/>
  <c r="AC91" i="3"/>
  <c r="AA91" i="3"/>
  <c r="AC90" i="3"/>
  <c r="AA90" i="3"/>
  <c r="AC89" i="3"/>
  <c r="AA89" i="3"/>
  <c r="AC88" i="3"/>
  <c r="AA88" i="3"/>
  <c r="AC87" i="3"/>
  <c r="AA87" i="3"/>
  <c r="AC86" i="3"/>
  <c r="AA86" i="3"/>
  <c r="AC85" i="3"/>
  <c r="AA85" i="3"/>
  <c r="AC84" i="3"/>
  <c r="AA84" i="3"/>
  <c r="AC83" i="3"/>
  <c r="AA83" i="3"/>
  <c r="AC82" i="3"/>
  <c r="AA82" i="3"/>
  <c r="AC81" i="3"/>
  <c r="AA81" i="3"/>
  <c r="AC80" i="3"/>
  <c r="AA80" i="3"/>
  <c r="AC79" i="3"/>
  <c r="AA79" i="3"/>
  <c r="AC78" i="3"/>
  <c r="AA78" i="3"/>
  <c r="AC77" i="3"/>
  <c r="AA77" i="3"/>
  <c r="AC76" i="3"/>
  <c r="AA76" i="3"/>
  <c r="AC75" i="3"/>
  <c r="AA75" i="3"/>
  <c r="AC74" i="3"/>
  <c r="AA74" i="3"/>
  <c r="AC73" i="3"/>
  <c r="AA73" i="3"/>
  <c r="AC72" i="3"/>
  <c r="AA72" i="3"/>
  <c r="AC71" i="3"/>
  <c r="AA71" i="3"/>
  <c r="AC70" i="3"/>
  <c r="AA70" i="3"/>
  <c r="AC69" i="3"/>
  <c r="AA69" i="3"/>
  <c r="AC68" i="3"/>
  <c r="AA68" i="3"/>
  <c r="AC67" i="3"/>
  <c r="AA67" i="3"/>
  <c r="AB64" i="3"/>
  <c r="AC66" i="3"/>
  <c r="AA66" i="3"/>
  <c r="AG65" i="3"/>
  <c r="AB63" i="3"/>
  <c r="AF65" i="3" s="1"/>
  <c r="AC65" i="3"/>
  <c r="AA65" i="3"/>
  <c r="AD62" i="3"/>
  <c r="AG64" i="3"/>
  <c r="AB62" i="3"/>
  <c r="AF63" i="3" s="1"/>
  <c r="AF64" i="3"/>
  <c r="AC64" i="3"/>
  <c r="AA64" i="3"/>
  <c r="AD61" i="3"/>
  <c r="AG63" i="3" s="1"/>
  <c r="AB61" i="3"/>
  <c r="AC63" i="3"/>
  <c r="AA63" i="3"/>
  <c r="AD60" i="3"/>
  <c r="AG62" i="3" s="1"/>
  <c r="AB60" i="3"/>
  <c r="AF62" i="3" s="1"/>
  <c r="AC62" i="3"/>
  <c r="AA62" i="3"/>
  <c r="AD59" i="3"/>
  <c r="AG60" i="3" s="1"/>
  <c r="AG61" i="3"/>
  <c r="AB59" i="3"/>
  <c r="AF61" i="3" s="1"/>
  <c r="AC61" i="3"/>
  <c r="AA61" i="3"/>
  <c r="AD58" i="3"/>
  <c r="AB58" i="3"/>
  <c r="AF59" i="3" s="1"/>
  <c r="AF60" i="3"/>
  <c r="AC60" i="3"/>
  <c r="AA60" i="3"/>
  <c r="AD57" i="3"/>
  <c r="AG59" i="3" s="1"/>
  <c r="AB57" i="3"/>
  <c r="AC59" i="3"/>
  <c r="AA59" i="3"/>
  <c r="AD56" i="3"/>
  <c r="AG58" i="3" s="1"/>
  <c r="AB56" i="3"/>
  <c r="AF58" i="3" s="1"/>
  <c r="AC58" i="3"/>
  <c r="AA58" i="3"/>
  <c r="AD55" i="3"/>
  <c r="AG56" i="3" s="1"/>
  <c r="AG57" i="3"/>
  <c r="AB55" i="3"/>
  <c r="AF57" i="3" s="1"/>
  <c r="AC57" i="3"/>
  <c r="AA57" i="3"/>
  <c r="AD54" i="3"/>
  <c r="AB54" i="3"/>
  <c r="AF55" i="3" s="1"/>
  <c r="AF56" i="3"/>
  <c r="AC56" i="3"/>
  <c r="AA56" i="3"/>
  <c r="AD53" i="3"/>
  <c r="AG55" i="3" s="1"/>
  <c r="AB53" i="3"/>
  <c r="AC55" i="3"/>
  <c r="AA55" i="3"/>
  <c r="AD52" i="3"/>
  <c r="AG54" i="3" s="1"/>
  <c r="AB52" i="3"/>
  <c r="AF54" i="3" s="1"/>
  <c r="AC54" i="3"/>
  <c r="AA54" i="3"/>
  <c r="AD51" i="3"/>
  <c r="AG52" i="3" s="1"/>
  <c r="AG53" i="3"/>
  <c r="AB51" i="3"/>
  <c r="AF53" i="3" s="1"/>
  <c r="AC53" i="3"/>
  <c r="AA53" i="3"/>
  <c r="AD50" i="3"/>
  <c r="AB50" i="3"/>
  <c r="AF51" i="3" s="1"/>
  <c r="AF52" i="3"/>
  <c r="AC52" i="3"/>
  <c r="AA52" i="3"/>
  <c r="AD49" i="3"/>
  <c r="AG51" i="3" s="1"/>
  <c r="AB49" i="3"/>
  <c r="AC51" i="3"/>
  <c r="AA51" i="3"/>
  <c r="AD48" i="3"/>
  <c r="AG50" i="3" s="1"/>
  <c r="AB48" i="3"/>
  <c r="AF50" i="3" s="1"/>
  <c r="AC50" i="3"/>
  <c r="AA50" i="3"/>
  <c r="AD47" i="3"/>
  <c r="AG48" i="3" s="1"/>
  <c r="AG49" i="3"/>
  <c r="AB47" i="3"/>
  <c r="AF49" i="3" s="1"/>
  <c r="AC49" i="3"/>
  <c r="AA49" i="3"/>
  <c r="AD46" i="3"/>
  <c r="AB46" i="3"/>
  <c r="AF47" i="3" s="1"/>
  <c r="AF48" i="3"/>
  <c r="AC48" i="3"/>
  <c r="AA48" i="3"/>
  <c r="AD45" i="3"/>
  <c r="AG47" i="3" s="1"/>
  <c r="AB45" i="3"/>
  <c r="AC47" i="3"/>
  <c r="AA47" i="3"/>
  <c r="AD44" i="3"/>
  <c r="AG46" i="3" s="1"/>
  <c r="AB44" i="3"/>
  <c r="AF46" i="3" s="1"/>
  <c r="AC46" i="3"/>
  <c r="AA46" i="3"/>
  <c r="AD43" i="3"/>
  <c r="AG44" i="3" s="1"/>
  <c r="AG45" i="3"/>
  <c r="AB43" i="3"/>
  <c r="AF45" i="3" s="1"/>
  <c r="AC45" i="3"/>
  <c r="AA45" i="3"/>
  <c r="AD42" i="3"/>
  <c r="AB42" i="3"/>
  <c r="AF43" i="3" s="1"/>
  <c r="AF44" i="3"/>
  <c r="AC44" i="3"/>
  <c r="AA44" i="3"/>
  <c r="AD41" i="3"/>
  <c r="AG43" i="3" s="1"/>
  <c r="AB41" i="3"/>
  <c r="AC43" i="3"/>
  <c r="AA43" i="3"/>
  <c r="AD40" i="3"/>
  <c r="AG42" i="3" s="1"/>
  <c r="AB40" i="3"/>
  <c r="AF42" i="3" s="1"/>
  <c r="AC42" i="3"/>
  <c r="AA42" i="3"/>
  <c r="AD39" i="3"/>
  <c r="AG40" i="3" s="1"/>
  <c r="AG41" i="3"/>
  <c r="AB39" i="3"/>
  <c r="AF41" i="3" s="1"/>
  <c r="AC41" i="3"/>
  <c r="AA41" i="3"/>
  <c r="AD38" i="3"/>
  <c r="AB38" i="3"/>
  <c r="AF39" i="3" s="1"/>
  <c r="AF40" i="3"/>
  <c r="AC40" i="3"/>
  <c r="AA40" i="3"/>
  <c r="AD37" i="3"/>
  <c r="AG39" i="3" s="1"/>
  <c r="AB37" i="3"/>
  <c r="AC39" i="3"/>
  <c r="AA39" i="3"/>
  <c r="AD36" i="3"/>
  <c r="AG38" i="3" s="1"/>
  <c r="AB36" i="3"/>
  <c r="AF38" i="3" s="1"/>
  <c r="AC38" i="3"/>
  <c r="AA38" i="3"/>
  <c r="AD35" i="3"/>
  <c r="AG36" i="3" s="1"/>
  <c r="AG37" i="3"/>
  <c r="AB35" i="3"/>
  <c r="AF37" i="3" s="1"/>
  <c r="AC37" i="3"/>
  <c r="AA37" i="3"/>
  <c r="AD34" i="3"/>
  <c r="AB34" i="3"/>
  <c r="AF35" i="3" s="1"/>
  <c r="AF36" i="3"/>
  <c r="AC36" i="3"/>
  <c r="AA36" i="3"/>
  <c r="AD33" i="3"/>
  <c r="AG35" i="3" s="1"/>
  <c r="AB33" i="3"/>
  <c r="AC35" i="3"/>
  <c r="AA35" i="3"/>
  <c r="AD32" i="3"/>
  <c r="AG34" i="3" s="1"/>
  <c r="AB32" i="3"/>
  <c r="AF34" i="3" s="1"/>
  <c r="AC34" i="3"/>
  <c r="AA34" i="3"/>
  <c r="AD31" i="3"/>
  <c r="AG32" i="3" s="1"/>
  <c r="AG33" i="3"/>
  <c r="AB31" i="3"/>
  <c r="AF33" i="3" s="1"/>
  <c r="AC33" i="3"/>
  <c r="AA33" i="3"/>
  <c r="AD30" i="3"/>
  <c r="AB30" i="3"/>
  <c r="AF31" i="3" s="1"/>
  <c r="AF32" i="3"/>
  <c r="AC32" i="3"/>
  <c r="AA32" i="3"/>
  <c r="AD29" i="3"/>
  <c r="AG31" i="3" s="1"/>
  <c r="AB29" i="3"/>
  <c r="AC31" i="3"/>
  <c r="AA31" i="3"/>
  <c r="AD28" i="3"/>
  <c r="AG30" i="3" s="1"/>
  <c r="AB28" i="3"/>
  <c r="AF30" i="3" s="1"/>
  <c r="AC30" i="3"/>
  <c r="AA30" i="3"/>
  <c r="AD27" i="3"/>
  <c r="AG28" i="3" s="1"/>
  <c r="AG29" i="3"/>
  <c r="AB27" i="3"/>
  <c r="AF29" i="3" s="1"/>
  <c r="AC29" i="3"/>
  <c r="AA29" i="3"/>
  <c r="AD26" i="3"/>
  <c r="AB26" i="3"/>
  <c r="AF27" i="3" s="1"/>
  <c r="AF28" i="3"/>
  <c r="AC28" i="3"/>
  <c r="AA28" i="3"/>
  <c r="AD25" i="3"/>
  <c r="AG27" i="3" s="1"/>
  <c r="AB25" i="3"/>
  <c r="AC27" i="3"/>
  <c r="AA27" i="3"/>
  <c r="AD24" i="3"/>
  <c r="AG26" i="3" s="1"/>
  <c r="AB24" i="3"/>
  <c r="AF26" i="3" s="1"/>
  <c r="AC26" i="3"/>
  <c r="AA26" i="3"/>
  <c r="AD23" i="3"/>
  <c r="AG24" i="3" s="1"/>
  <c r="AG25" i="3"/>
  <c r="AB23" i="3"/>
  <c r="AF25" i="3" s="1"/>
  <c r="AC25" i="3"/>
  <c r="AA25" i="3"/>
  <c r="AD22" i="3"/>
  <c r="AB22" i="3"/>
  <c r="AF23" i="3" s="1"/>
  <c r="AF24" i="3"/>
  <c r="AC24" i="3"/>
  <c r="AA24" i="3"/>
  <c r="AD21" i="3"/>
  <c r="AG23" i="3" s="1"/>
  <c r="AB21" i="3"/>
  <c r="AC23" i="3"/>
  <c r="AA23" i="3"/>
  <c r="AD20" i="3"/>
  <c r="AG22" i="3" s="1"/>
  <c r="AB20" i="3"/>
  <c r="AF22" i="3" s="1"/>
  <c r="AC22" i="3"/>
  <c r="AA22" i="3"/>
  <c r="AD19" i="3"/>
  <c r="AG20" i="3" s="1"/>
  <c r="AG21" i="3"/>
  <c r="AB19" i="3"/>
  <c r="AF21" i="3" s="1"/>
  <c r="AC21" i="3"/>
  <c r="AA21" i="3"/>
  <c r="AD18" i="3"/>
  <c r="AB18" i="3"/>
  <c r="AF19" i="3" s="1"/>
  <c r="AF20" i="3"/>
  <c r="AC20" i="3"/>
  <c r="AA20" i="3"/>
  <c r="AD17" i="3"/>
  <c r="AG19" i="3" s="1"/>
  <c r="AB17" i="3"/>
  <c r="AC19" i="3"/>
  <c r="AA19" i="3"/>
  <c r="AD16" i="3"/>
  <c r="AG18" i="3" s="1"/>
  <c r="AB16" i="3"/>
  <c r="AF18" i="3" s="1"/>
  <c r="AC18" i="3"/>
  <c r="AA18" i="3"/>
  <c r="AD15" i="3"/>
  <c r="AG16" i="3" s="1"/>
  <c r="AG17" i="3"/>
  <c r="AB15" i="3"/>
  <c r="AF17" i="3" s="1"/>
  <c r="AC17" i="3"/>
  <c r="AA17" i="3"/>
  <c r="AD14" i="3"/>
  <c r="AB14" i="3"/>
  <c r="AF15" i="3" s="1"/>
  <c r="AF16" i="3"/>
  <c r="AC16" i="3"/>
  <c r="AA16" i="3"/>
  <c r="AD13" i="3"/>
  <c r="AG15" i="3" s="1"/>
  <c r="AB13" i="3"/>
  <c r="AC15" i="3"/>
  <c r="AA15" i="3"/>
  <c r="AD12" i="3"/>
  <c r="AG14" i="3" s="1"/>
  <c r="AB12" i="3"/>
  <c r="AF14" i="3" s="1"/>
  <c r="AC14" i="3"/>
  <c r="AA14" i="3"/>
  <c r="AD11" i="3"/>
  <c r="AG12" i="3" s="1"/>
  <c r="AG13" i="3"/>
  <c r="AB11" i="3"/>
  <c r="AF13" i="3" s="1"/>
  <c r="AC13" i="3"/>
  <c r="AA13" i="3"/>
  <c r="AD10" i="3"/>
  <c r="AB10" i="3"/>
  <c r="AF11" i="3" s="1"/>
  <c r="AF12" i="3"/>
  <c r="AC12" i="3"/>
  <c r="AA12" i="3"/>
  <c r="AD9" i="3"/>
  <c r="AG11" i="3" s="1"/>
  <c r="AB9" i="3"/>
  <c r="AC11" i="3"/>
  <c r="AA11" i="3"/>
  <c r="AD8" i="3"/>
  <c r="AG10" i="3" s="1"/>
  <c r="AB8" i="3"/>
  <c r="AF10" i="3" s="1"/>
  <c r="AC10" i="3"/>
  <c r="AA10" i="3"/>
  <c r="AD7" i="3"/>
  <c r="AG8" i="3" s="1"/>
  <c r="AG9" i="3"/>
  <c r="AB7" i="3"/>
  <c r="AF9" i="3" s="1"/>
  <c r="AC9" i="3"/>
  <c r="AA9" i="3"/>
  <c r="AD6" i="3"/>
  <c r="AB6" i="3"/>
  <c r="AF7" i="3" s="1"/>
  <c r="AF8" i="3"/>
  <c r="AC8" i="3"/>
  <c r="AA8" i="3"/>
  <c r="AD5" i="3"/>
  <c r="AG7" i="3" s="1"/>
  <c r="AB5" i="3"/>
  <c r="AC7" i="3"/>
  <c r="AA7" i="3"/>
  <c r="AC6" i="3"/>
  <c r="AA6" i="3"/>
  <c r="AC5" i="3"/>
  <c r="AA5" i="3"/>
  <c r="AF4" i="3"/>
  <c r="AF3" i="3"/>
  <c r="AF2" i="3"/>
  <c r="AF1" i="3"/>
  <c r="J128" i="2"/>
  <c r="J127" i="2"/>
  <c r="J126" i="2"/>
  <c r="J125" i="2"/>
  <c r="J124" i="2"/>
  <c r="J123" i="2"/>
  <c r="J122" i="2"/>
  <c r="J121" i="2"/>
  <c r="J120" i="2"/>
  <c r="J119"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H8" i="2"/>
  <c r="G8" i="2"/>
  <c r="E8" i="2"/>
  <c r="D8" i="2"/>
  <c r="C8" i="2"/>
  <c r="B8" i="2"/>
  <c r="CC2" i="13" l="1"/>
  <c r="F9" i="13"/>
  <c r="G6" i="13"/>
  <c r="G8" i="13"/>
  <c r="F6" i="13"/>
  <c r="F8" i="13"/>
  <c r="D47" i="2"/>
  <c r="M47" i="2" s="1"/>
  <c r="B13" i="13"/>
  <c r="E12" i="13"/>
  <c r="AF121" i="3"/>
  <c r="E126" i="2"/>
  <c r="B126" i="2"/>
  <c r="C126" i="2"/>
  <c r="D126" i="2"/>
  <c r="F126" i="2"/>
  <c r="H126" i="2"/>
  <c r="I126" i="2"/>
  <c r="E118" i="2"/>
  <c r="B118" i="2"/>
  <c r="C118" i="2"/>
  <c r="D118" i="2"/>
  <c r="F118" i="2"/>
  <c r="G118" i="2"/>
  <c r="H118" i="2"/>
  <c r="I118" i="2"/>
  <c r="J118" i="2"/>
  <c r="B89" i="2"/>
  <c r="D89" i="2"/>
  <c r="E89" i="2"/>
  <c r="F89" i="2"/>
  <c r="G89" i="2"/>
  <c r="H89" i="2"/>
  <c r="I89" i="2"/>
  <c r="B113" i="2"/>
  <c r="D113" i="2"/>
  <c r="E113" i="2"/>
  <c r="F113" i="2"/>
  <c r="G113" i="2"/>
  <c r="H113" i="2"/>
  <c r="I113" i="2"/>
  <c r="G9" i="13"/>
  <c r="C12" i="13"/>
  <c r="C128" i="2"/>
  <c r="B128" i="2"/>
  <c r="D128" i="2"/>
  <c r="E128" i="2"/>
  <c r="F128" i="2"/>
  <c r="H128" i="2"/>
  <c r="I128" i="2"/>
  <c r="D64" i="2"/>
  <c r="C64" i="2"/>
  <c r="E64" i="2" s="1"/>
  <c r="H64" i="2" s="1"/>
  <c r="B64" i="2"/>
  <c r="D12" i="13"/>
  <c r="F109" i="2"/>
  <c r="B109" i="2"/>
  <c r="C109" i="2"/>
  <c r="E109" i="2"/>
  <c r="G109" i="2"/>
  <c r="H109" i="2"/>
  <c r="I109" i="2"/>
  <c r="D109" i="2"/>
  <c r="C89" i="2"/>
  <c r="F85" i="2"/>
  <c r="C85" i="2"/>
  <c r="D85" i="2"/>
  <c r="E85" i="2"/>
  <c r="G85" i="2"/>
  <c r="H85" i="2"/>
  <c r="I85" i="2"/>
  <c r="B121" i="2"/>
  <c r="C121" i="2"/>
  <c r="D121" i="2"/>
  <c r="E121" i="2"/>
  <c r="F121" i="2"/>
  <c r="G121" i="2"/>
  <c r="H121" i="2"/>
  <c r="F117" i="2"/>
  <c r="B117" i="2"/>
  <c r="C117" i="2"/>
  <c r="D117" i="2"/>
  <c r="E117" i="2"/>
  <c r="G117" i="2"/>
  <c r="H117" i="2"/>
  <c r="D103" i="2"/>
  <c r="C103" i="2"/>
  <c r="E103" i="2"/>
  <c r="B103" i="2"/>
  <c r="F103" i="2"/>
  <c r="G103" i="2"/>
  <c r="H103" i="2"/>
  <c r="I103" i="2"/>
  <c r="D95" i="2"/>
  <c r="B95" i="2"/>
  <c r="E95" i="2"/>
  <c r="F95" i="2"/>
  <c r="C95" i="2"/>
  <c r="G95" i="2"/>
  <c r="H95" i="2"/>
  <c r="I95" i="2"/>
  <c r="C59" i="2"/>
  <c r="E59" i="2" s="1"/>
  <c r="B59" i="2"/>
  <c r="L59" i="2" s="1"/>
  <c r="B29" i="2"/>
  <c r="L29" i="2" s="1"/>
  <c r="C29" i="2"/>
  <c r="E29" i="2" s="1"/>
  <c r="G10" i="13"/>
  <c r="C11" i="13"/>
  <c r="C120" i="2"/>
  <c r="B120" i="2"/>
  <c r="D120" i="2"/>
  <c r="E120" i="2"/>
  <c r="F120" i="2"/>
  <c r="G120" i="2"/>
  <c r="H120" i="2"/>
  <c r="G116" i="2"/>
  <c r="B116" i="2"/>
  <c r="C116" i="2"/>
  <c r="D116" i="2"/>
  <c r="E116" i="2"/>
  <c r="F116" i="2"/>
  <c r="H116" i="2"/>
  <c r="D11" i="13"/>
  <c r="E1" i="13"/>
  <c r="D127" i="2"/>
  <c r="B127" i="2"/>
  <c r="C127" i="2"/>
  <c r="E127" i="2"/>
  <c r="F127" i="2"/>
  <c r="D87" i="2"/>
  <c r="C87" i="2"/>
  <c r="E87" i="2"/>
  <c r="F87" i="2"/>
  <c r="G87" i="2"/>
  <c r="H87" i="2"/>
  <c r="I87" i="2"/>
  <c r="H83" i="2"/>
  <c r="C83" i="2"/>
  <c r="D83" i="2"/>
  <c r="E83" i="2"/>
  <c r="F83" i="2"/>
  <c r="G83" i="2"/>
  <c r="I83" i="2"/>
  <c r="E11" i="13"/>
  <c r="D119" i="2"/>
  <c r="B119" i="2"/>
  <c r="C119" i="2"/>
  <c r="E119" i="2"/>
  <c r="F119" i="2"/>
  <c r="G119" i="2"/>
  <c r="H119" i="2"/>
  <c r="H115" i="2"/>
  <c r="B115" i="2"/>
  <c r="C115" i="2"/>
  <c r="D115" i="2"/>
  <c r="E115" i="2"/>
  <c r="F115" i="2"/>
  <c r="G115" i="2"/>
  <c r="F11" i="13"/>
  <c r="C104" i="2"/>
  <c r="D104" i="2"/>
  <c r="E104" i="2"/>
  <c r="F93" i="2"/>
  <c r="B93" i="2"/>
  <c r="D93" i="2"/>
  <c r="E93" i="2"/>
  <c r="C80" i="2"/>
  <c r="E80" i="2"/>
  <c r="F80" i="2"/>
  <c r="G80" i="2"/>
  <c r="H80" i="2"/>
  <c r="E78" i="2"/>
  <c r="D78" i="2"/>
  <c r="F78" i="2"/>
  <c r="G78" i="2"/>
  <c r="H78" i="2"/>
  <c r="G76" i="2"/>
  <c r="D76" i="2"/>
  <c r="E76" i="2"/>
  <c r="F76" i="2"/>
  <c r="H76" i="2"/>
  <c r="E125" i="2"/>
  <c r="E124" i="2"/>
  <c r="E123" i="2"/>
  <c r="H112" i="2"/>
  <c r="F111" i="2"/>
  <c r="E110" i="2"/>
  <c r="B110" i="2"/>
  <c r="C110" i="2"/>
  <c r="H108" i="2"/>
  <c r="E107" i="2"/>
  <c r="G102" i="2"/>
  <c r="H97" i="2"/>
  <c r="C96" i="2"/>
  <c r="B96" i="2"/>
  <c r="E96" i="2"/>
  <c r="F96" i="2"/>
  <c r="G94" i="2"/>
  <c r="I92" i="2"/>
  <c r="H88" i="2"/>
  <c r="H86" i="2"/>
  <c r="H84" i="2"/>
  <c r="I81" i="2"/>
  <c r="I79" i="2"/>
  <c r="I77" i="2"/>
  <c r="I75" i="2"/>
  <c r="C57" i="2"/>
  <c r="E57" i="2"/>
  <c r="N57" i="2" s="1"/>
  <c r="B57" i="2"/>
  <c r="L57" i="2" s="1"/>
  <c r="C45" i="2"/>
  <c r="E45" i="2" s="1"/>
  <c r="C43" i="2"/>
  <c r="C34" i="2"/>
  <c r="B34" i="2"/>
  <c r="L34" i="2" s="1"/>
  <c r="D125" i="2"/>
  <c r="D124" i="2"/>
  <c r="D123" i="2"/>
  <c r="G112" i="2"/>
  <c r="F108" i="2"/>
  <c r="B105" i="2"/>
  <c r="D105" i="2"/>
  <c r="E105" i="2"/>
  <c r="H92" i="2"/>
  <c r="H91" i="2"/>
  <c r="B91" i="2"/>
  <c r="D91" i="2"/>
  <c r="E91" i="2"/>
  <c r="C41" i="2"/>
  <c r="B41" i="2"/>
  <c r="L41" i="2" s="1"/>
  <c r="B37" i="2"/>
  <c r="L37" i="2" s="1"/>
  <c r="C37" i="2"/>
  <c r="B31" i="2"/>
  <c r="L31" i="2" s="1"/>
  <c r="C31" i="2"/>
  <c r="C125" i="2"/>
  <c r="D111" i="2"/>
  <c r="B111" i="2"/>
  <c r="C111" i="2"/>
  <c r="H107" i="2"/>
  <c r="B107" i="2"/>
  <c r="C107" i="2"/>
  <c r="I104" i="2"/>
  <c r="E94" i="2"/>
  <c r="B94" i="2"/>
  <c r="D94" i="2"/>
  <c r="F94" i="2"/>
  <c r="F92" i="2"/>
  <c r="C88" i="2"/>
  <c r="D88" i="2"/>
  <c r="E88" i="2"/>
  <c r="F88" i="2"/>
  <c r="G88" i="2"/>
  <c r="E86" i="2"/>
  <c r="C86" i="2"/>
  <c r="D86" i="2"/>
  <c r="F86" i="2"/>
  <c r="G86" i="2"/>
  <c r="G84" i="2"/>
  <c r="C84" i="2"/>
  <c r="D84" i="2"/>
  <c r="E84" i="2"/>
  <c r="F84" i="2"/>
  <c r="C9" i="2"/>
  <c r="E9" i="2"/>
  <c r="N9" i="2" s="1"/>
  <c r="B125" i="2"/>
  <c r="B124" i="2"/>
  <c r="B123" i="2"/>
  <c r="H104" i="2"/>
  <c r="E102" i="2"/>
  <c r="C102" i="2"/>
  <c r="D102" i="2"/>
  <c r="B97" i="2"/>
  <c r="C97" i="2"/>
  <c r="E97" i="2"/>
  <c r="F97" i="2"/>
  <c r="I93" i="2"/>
  <c r="B81" i="2"/>
  <c r="E81" i="2"/>
  <c r="F81" i="2"/>
  <c r="G81" i="2"/>
  <c r="H81" i="2"/>
  <c r="D79" i="2"/>
  <c r="E79" i="2"/>
  <c r="F79" i="2"/>
  <c r="G79" i="2"/>
  <c r="H79" i="2"/>
  <c r="F77" i="2"/>
  <c r="D77" i="2"/>
  <c r="E77" i="2"/>
  <c r="G77" i="2"/>
  <c r="H77" i="2"/>
  <c r="H75" i="2"/>
  <c r="D75" i="2"/>
  <c r="E75" i="2"/>
  <c r="F75" i="2"/>
  <c r="G75" i="2"/>
  <c r="B68" i="2"/>
  <c r="D68" i="2" s="1"/>
  <c r="C68" i="2"/>
  <c r="E68" i="2" s="1"/>
  <c r="H68" i="2" s="1"/>
  <c r="C61" i="2"/>
  <c r="E61" i="2"/>
  <c r="C112" i="2"/>
  <c r="B112" i="2"/>
  <c r="D112" i="2"/>
  <c r="G108" i="2"/>
  <c r="B108" i="2"/>
  <c r="C108" i="2"/>
  <c r="G104" i="2"/>
  <c r="H93" i="2"/>
  <c r="G92" i="2"/>
  <c r="B92" i="2"/>
  <c r="D92" i="2"/>
  <c r="E92" i="2"/>
  <c r="I80" i="2"/>
  <c r="I78" i="2"/>
  <c r="I76" i="2"/>
  <c r="C47" i="2"/>
  <c r="E47" i="2" s="1"/>
  <c r="D101" i="2"/>
  <c r="D100" i="2"/>
  <c r="D99" i="2"/>
  <c r="B72" i="2"/>
  <c r="C71" i="2"/>
  <c r="E69" i="2"/>
  <c r="C49" i="2"/>
  <c r="E49" i="2"/>
  <c r="N49" i="2" s="1"/>
  <c r="C101" i="2"/>
  <c r="C100" i="2"/>
  <c r="C99" i="2"/>
  <c r="B71" i="2"/>
  <c r="D69" i="2"/>
  <c r="C51" i="2"/>
  <c r="E51" i="2" s="1"/>
  <c r="C32" i="2"/>
  <c r="E32" i="2" s="1"/>
  <c r="B32" i="2"/>
  <c r="L32" i="2" s="1"/>
  <c r="B69" i="2"/>
  <c r="C53" i="2"/>
  <c r="E53" i="2" s="1"/>
  <c r="C55" i="2"/>
  <c r="E55" i="2" s="1"/>
  <c r="C39" i="2"/>
  <c r="E39" i="2" s="1"/>
  <c r="A10" i="2"/>
  <c r="A12" i="2"/>
  <c r="A14" i="2"/>
  <c r="A16" i="2"/>
  <c r="A18" i="2"/>
  <c r="A20" i="2"/>
  <c r="A22" i="2"/>
  <c r="A24" i="2"/>
  <c r="A26" i="2"/>
  <c r="B33" i="2"/>
  <c r="L33" i="2" s="1"/>
  <c r="A21" i="2"/>
  <c r="A17" i="2"/>
  <c r="A13" i="2"/>
  <c r="H1" i="14"/>
  <c r="G3" i="14"/>
  <c r="G4" i="14"/>
  <c r="A70" i="2"/>
  <c r="A67" i="2"/>
  <c r="A65" i="2"/>
  <c r="A63" i="2"/>
  <c r="A38" i="2"/>
  <c r="AB94" i="3"/>
  <c r="D37" i="2" s="1"/>
  <c r="AD91" i="3"/>
  <c r="AG93" i="3" s="1"/>
  <c r="A30" i="2"/>
  <c r="AB86" i="3"/>
  <c r="D29" i="2" s="1"/>
  <c r="AB67" i="3"/>
  <c r="AD68" i="3"/>
  <c r="AB69" i="3"/>
  <c r="AF71" i="3" s="1"/>
  <c r="AD70" i="3"/>
  <c r="AG72" i="3" s="1"/>
  <c r="AB71" i="3"/>
  <c r="AF73" i="3" s="1"/>
  <c r="AD72" i="3"/>
  <c r="AB73" i="3"/>
  <c r="AD74" i="3"/>
  <c r="AG76" i="3" s="1"/>
  <c r="AB75" i="3"/>
  <c r="AD76" i="3"/>
  <c r="AB77" i="3"/>
  <c r="AF79" i="3" s="1"/>
  <c r="AD78" i="3"/>
  <c r="AG80" i="3" s="1"/>
  <c r="AB79" i="3"/>
  <c r="AF81" i="3" s="1"/>
  <c r="AD80" i="3"/>
  <c r="AG82" i="3" s="1"/>
  <c r="AB81" i="3"/>
  <c r="AD82" i="3"/>
  <c r="AB83" i="3"/>
  <c r="AD84" i="3"/>
  <c r="AG86" i="3" s="1"/>
  <c r="AB85" i="3"/>
  <c r="AF87" i="3" s="1"/>
  <c r="AD86" i="3"/>
  <c r="AB87" i="3"/>
  <c r="AF89" i="3" s="1"/>
  <c r="AD88" i="3"/>
  <c r="E31" i="2" s="1"/>
  <c r="AB89" i="3"/>
  <c r="AD90" i="3"/>
  <c r="AB91" i="3"/>
  <c r="AD92" i="3"/>
  <c r="AG94" i="3" s="1"/>
  <c r="AB93" i="3"/>
  <c r="AD94" i="3"/>
  <c r="AB95" i="3"/>
  <c r="AF97" i="3" s="1"/>
  <c r="AD67" i="3"/>
  <c r="AD65" i="3"/>
  <c r="E41" i="2" s="1"/>
  <c r="AB68" i="3"/>
  <c r="AD69" i="3"/>
  <c r="AB70" i="3"/>
  <c r="AD71" i="3"/>
  <c r="AG73" i="3" s="1"/>
  <c r="AB72" i="3"/>
  <c r="AF74" i="3" s="1"/>
  <c r="AD73" i="3"/>
  <c r="AG75" i="3" s="1"/>
  <c r="AB74" i="3"/>
  <c r="AD75" i="3"/>
  <c r="AG77" i="3" s="1"/>
  <c r="AB76" i="3"/>
  <c r="AD77" i="3"/>
  <c r="AB78" i="3"/>
  <c r="AD79" i="3"/>
  <c r="AG81" i="3" s="1"/>
  <c r="AB65" i="3"/>
  <c r="D45" i="2" s="1"/>
  <c r="A36" i="2"/>
  <c r="AB92" i="3"/>
  <c r="AD89" i="3"/>
  <c r="A28" i="2"/>
  <c r="AB84" i="3"/>
  <c r="AB82" i="3"/>
  <c r="A23" i="2"/>
  <c r="A19" i="2"/>
  <c r="A15" i="2"/>
  <c r="A11" i="2"/>
  <c r="B10" i="14"/>
  <c r="A62" i="2"/>
  <c r="A60" i="2"/>
  <c r="A58" i="2"/>
  <c r="A56" i="2"/>
  <c r="A54" i="2"/>
  <c r="A52" i="2"/>
  <c r="A50" i="2"/>
  <c r="A48" i="2"/>
  <c r="A46" i="2"/>
  <c r="A44" i="2"/>
  <c r="A42" i="2"/>
  <c r="A40" i="2"/>
  <c r="A35" i="2"/>
  <c r="A27" i="2"/>
  <c r="A25" i="2"/>
  <c r="BW2" i="14"/>
  <c r="E4" i="14"/>
  <c r="E3" i="14"/>
  <c r="F3" i="14"/>
  <c r="M45" i="2" l="1"/>
  <c r="G45" i="2"/>
  <c r="J45" i="2"/>
  <c r="I45" i="2" s="1"/>
  <c r="O45" i="2" s="1"/>
  <c r="F45" i="2"/>
  <c r="N47" i="2"/>
  <c r="H47" i="2"/>
  <c r="N51" i="2"/>
  <c r="M29" i="2"/>
  <c r="F29" i="2"/>
  <c r="G29" i="2"/>
  <c r="J29" i="2"/>
  <c r="I29" i="2" s="1"/>
  <c r="O29" i="2" s="1"/>
  <c r="G68" i="2"/>
  <c r="J68" i="2"/>
  <c r="I68" i="2" s="1"/>
  <c r="F68" i="2"/>
  <c r="N59" i="2"/>
  <c r="N29" i="2"/>
  <c r="H29" i="2"/>
  <c r="N41" i="2"/>
  <c r="H39" i="2"/>
  <c r="N39" i="2"/>
  <c r="N31" i="2"/>
  <c r="N55" i="2"/>
  <c r="F64" i="2"/>
  <c r="N45" i="2"/>
  <c r="H45" i="2"/>
  <c r="M37" i="2"/>
  <c r="H53" i="2"/>
  <c r="N53" i="2"/>
  <c r="B15" i="2"/>
  <c r="L15" i="2" s="1"/>
  <c r="C15" i="2"/>
  <c r="E15" i="2"/>
  <c r="N15" i="2" s="1"/>
  <c r="N61" i="2"/>
  <c r="BX2" i="14"/>
  <c r="AG96" i="3"/>
  <c r="AG95" i="3"/>
  <c r="C26" i="2"/>
  <c r="E26" i="2" s="1"/>
  <c r="B26" i="2"/>
  <c r="L26" i="2" s="1"/>
  <c r="D26" i="2"/>
  <c r="M26" i="2" s="1"/>
  <c r="B46" i="2"/>
  <c r="L46" i="2" s="1"/>
  <c r="D46" i="2"/>
  <c r="M46" i="2" s="1"/>
  <c r="C46" i="2"/>
  <c r="E46" i="2"/>
  <c r="N46" i="2" s="1"/>
  <c r="B62" i="2"/>
  <c r="L62" i="2" s="1"/>
  <c r="D62" i="2"/>
  <c r="M62" i="2" s="1"/>
  <c r="C62" i="2"/>
  <c r="E62" i="2" s="1"/>
  <c r="AF84" i="3"/>
  <c r="AF80" i="3"/>
  <c r="AF72" i="3"/>
  <c r="AG78" i="3"/>
  <c r="AG70" i="3"/>
  <c r="I1" i="14"/>
  <c r="H3" i="14"/>
  <c r="H5" i="14"/>
  <c r="H4" i="14"/>
  <c r="C22" i="2"/>
  <c r="B22" i="2"/>
  <c r="L22" i="2" s="1"/>
  <c r="D22" i="2"/>
  <c r="M22" i="2" s="1"/>
  <c r="E22" i="2"/>
  <c r="N22" i="2" s="1"/>
  <c r="J22" i="2"/>
  <c r="I22" i="2" s="1"/>
  <c r="O22" i="2" s="1"/>
  <c r="G22" i="2"/>
  <c r="H22" i="2"/>
  <c r="J47" i="2"/>
  <c r="I47" i="2" s="1"/>
  <c r="O47" i="2" s="1"/>
  <c r="D31" i="2"/>
  <c r="D32" i="2"/>
  <c r="CD2" i="13"/>
  <c r="H7" i="13"/>
  <c r="G7" i="13"/>
  <c r="G11" i="13"/>
  <c r="H11" i="13"/>
  <c r="B56" i="2"/>
  <c r="L56" i="2" s="1"/>
  <c r="D56" i="2"/>
  <c r="M56" i="2" s="1"/>
  <c r="C56" i="2"/>
  <c r="E56" i="2" s="1"/>
  <c r="C36" i="2"/>
  <c r="E36" i="2" s="1"/>
  <c r="B36" i="2"/>
  <c r="L36" i="2" s="1"/>
  <c r="D53" i="2"/>
  <c r="AF67" i="3"/>
  <c r="AF66" i="3"/>
  <c r="N32" i="2"/>
  <c r="H32" i="2"/>
  <c r="D41" i="2"/>
  <c r="H41" i="2" s="1"/>
  <c r="C24" i="2"/>
  <c r="B24" i="2"/>
  <c r="L24" i="2" s="1"/>
  <c r="E24" i="2"/>
  <c r="N24" i="2" s="1"/>
  <c r="E37" i="2"/>
  <c r="B25" i="2"/>
  <c r="L25" i="2" s="1"/>
  <c r="C25" i="2"/>
  <c r="E25" i="2" s="1"/>
  <c r="B48" i="2"/>
  <c r="L48" i="2" s="1"/>
  <c r="C48" i="2"/>
  <c r="E48" i="2" s="1"/>
  <c r="AF86" i="3"/>
  <c r="AG79" i="3"/>
  <c r="AG71" i="3"/>
  <c r="AF93" i="3"/>
  <c r="AF92" i="3"/>
  <c r="AF85" i="3"/>
  <c r="AF77" i="3"/>
  <c r="AF69" i="3"/>
  <c r="AF68" i="3"/>
  <c r="E63" i="2"/>
  <c r="H63" i="2" s="1"/>
  <c r="F63" i="2"/>
  <c r="B63" i="2"/>
  <c r="C63" i="2"/>
  <c r="D63" i="2"/>
  <c r="J63" i="2" s="1"/>
  <c r="I63" i="2" s="1"/>
  <c r="B13" i="2"/>
  <c r="L13" i="2" s="1"/>
  <c r="C13" i="2"/>
  <c r="E13" i="2" s="1"/>
  <c r="C20" i="2"/>
  <c r="E20" i="2"/>
  <c r="N20" i="2" s="1"/>
  <c r="B20" i="2"/>
  <c r="L20" i="2" s="1"/>
  <c r="D43" i="2"/>
  <c r="G64" i="2"/>
  <c r="B19" i="2"/>
  <c r="L19" i="2" s="1"/>
  <c r="C19" i="2"/>
  <c r="E19" i="2"/>
  <c r="N19" i="2" s="1"/>
  <c r="AG87" i="3"/>
  <c r="AG88" i="3"/>
  <c r="E34" i="2"/>
  <c r="D59" i="2"/>
  <c r="B60" i="2"/>
  <c r="L60" i="2" s="1"/>
  <c r="D60" i="2"/>
  <c r="M60" i="2" s="1"/>
  <c r="C60" i="2"/>
  <c r="E60" i="2"/>
  <c r="N60" i="2" s="1"/>
  <c r="C38" i="2"/>
  <c r="E38" i="2"/>
  <c r="N38" i="2" s="1"/>
  <c r="B38" i="2"/>
  <c r="L38" i="2" s="1"/>
  <c r="D38" i="2"/>
  <c r="M38" i="2" s="1"/>
  <c r="J38" i="2"/>
  <c r="I38" i="2" s="1"/>
  <c r="O38" i="2" s="1"/>
  <c r="F47" i="2"/>
  <c r="F1" i="13"/>
  <c r="E3" i="13"/>
  <c r="E4" i="13"/>
  <c r="J64" i="2"/>
  <c r="I64" i="2" s="1"/>
  <c r="B27" i="2"/>
  <c r="L27" i="2" s="1"/>
  <c r="C27" i="2"/>
  <c r="E27" i="2" s="1"/>
  <c r="B50" i="2"/>
  <c r="L50" i="2" s="1"/>
  <c r="C50" i="2"/>
  <c r="E50" i="2" s="1"/>
  <c r="C28" i="2"/>
  <c r="E28" i="2" s="1"/>
  <c r="B28" i="2"/>
  <c r="L28" i="2" s="1"/>
  <c r="AF78" i="3"/>
  <c r="AF70" i="3"/>
  <c r="AG92" i="3"/>
  <c r="AG84" i="3"/>
  <c r="AG83" i="3"/>
  <c r="AF88" i="3"/>
  <c r="B65" i="2"/>
  <c r="D65" i="2" s="1"/>
  <c r="C65" i="2"/>
  <c r="E65" i="2" s="1"/>
  <c r="H65" i="2" s="1"/>
  <c r="B17" i="2"/>
  <c r="L17" i="2" s="1"/>
  <c r="C17" i="2"/>
  <c r="E17" i="2" s="1"/>
  <c r="C18" i="2"/>
  <c r="E18" i="2" s="1"/>
  <c r="B18" i="2"/>
  <c r="L18" i="2" s="1"/>
  <c r="D18" i="2"/>
  <c r="M18" i="2" s="1"/>
  <c r="G47" i="2"/>
  <c r="D39" i="2"/>
  <c r="D9" i="2"/>
  <c r="H9" i="2" s="1"/>
  <c r="D51" i="2"/>
  <c r="B40" i="2"/>
  <c r="L40" i="2" s="1"/>
  <c r="D40" i="2"/>
  <c r="M40" i="2" s="1"/>
  <c r="C40" i="2"/>
  <c r="E40" i="2" s="1"/>
  <c r="B42" i="2"/>
  <c r="L42" i="2" s="1"/>
  <c r="D42" i="2"/>
  <c r="M42" i="2" s="1"/>
  <c r="C42" i="2"/>
  <c r="E42" i="2" s="1"/>
  <c r="B10" i="2"/>
  <c r="L10" i="2" s="1"/>
  <c r="C10" i="2"/>
  <c r="E10" i="2"/>
  <c r="N10" i="2" s="1"/>
  <c r="B44" i="2"/>
  <c r="L44" i="2" s="1"/>
  <c r="D44" i="2"/>
  <c r="M44" i="2" s="1"/>
  <c r="C44" i="2"/>
  <c r="E44" i="2"/>
  <c r="N44" i="2" s="1"/>
  <c r="B23" i="2"/>
  <c r="L23" i="2" s="1"/>
  <c r="D23" i="2"/>
  <c r="M23" i="2" s="1"/>
  <c r="C23" i="2"/>
  <c r="E23" i="2"/>
  <c r="N23" i="2" s="1"/>
  <c r="D49" i="2"/>
  <c r="D33" i="2"/>
  <c r="B52" i="2"/>
  <c r="L52" i="2" s="1"/>
  <c r="C52" i="2"/>
  <c r="E52" i="2"/>
  <c r="N52" i="2" s="1"/>
  <c r="B11" i="14"/>
  <c r="AG91" i="3"/>
  <c r="AG66" i="3"/>
  <c r="AG67" i="3"/>
  <c r="AF90" i="3"/>
  <c r="AF91" i="3"/>
  <c r="AF82" i="3"/>
  <c r="AF83" i="3"/>
  <c r="AF75" i="3"/>
  <c r="C30" i="2"/>
  <c r="E30" i="2"/>
  <c r="N30" i="2" s="1"/>
  <c r="B30" i="2"/>
  <c r="L30" i="2" s="1"/>
  <c r="D30" i="2"/>
  <c r="M30" i="2" s="1"/>
  <c r="J30" i="2"/>
  <c r="I30" i="2" s="1"/>
  <c r="O30" i="2" s="1"/>
  <c r="F30" i="2"/>
  <c r="E67" i="2"/>
  <c r="B67" i="2"/>
  <c r="D67" i="2" s="1"/>
  <c r="C67" i="2"/>
  <c r="B21" i="2"/>
  <c r="L21" i="2" s="1"/>
  <c r="E21" i="2"/>
  <c r="N21" i="2" s="1"/>
  <c r="D21" i="2"/>
  <c r="M21" i="2" s="1"/>
  <c r="C21" i="2"/>
  <c r="C16" i="2"/>
  <c r="D16" i="2"/>
  <c r="M16" i="2" s="1"/>
  <c r="E16" i="2"/>
  <c r="N16" i="2" s="1"/>
  <c r="B16" i="2"/>
  <c r="L16" i="2" s="1"/>
  <c r="E43" i="2"/>
  <c r="E66" i="2"/>
  <c r="H66" i="2" s="1"/>
  <c r="AG85" i="3"/>
  <c r="C12" i="2"/>
  <c r="E12" i="2" s="1"/>
  <c r="B12" i="2"/>
  <c r="L12" i="2" s="1"/>
  <c r="B58" i="2"/>
  <c r="L58" i="2" s="1"/>
  <c r="C58" i="2"/>
  <c r="E58" i="2"/>
  <c r="N58" i="2" s="1"/>
  <c r="AF96" i="3"/>
  <c r="AF95" i="3"/>
  <c r="D55" i="2"/>
  <c r="H55" i="2" s="1"/>
  <c r="B35" i="2"/>
  <c r="L35" i="2" s="1"/>
  <c r="D35" i="2"/>
  <c r="M35" i="2" s="1"/>
  <c r="H35" i="2"/>
  <c r="C35" i="2"/>
  <c r="E35" i="2"/>
  <c r="N35" i="2" s="1"/>
  <c r="B54" i="2"/>
  <c r="L54" i="2" s="1"/>
  <c r="D54" i="2"/>
  <c r="M54" i="2" s="1"/>
  <c r="E54" i="2"/>
  <c r="N54" i="2" s="1"/>
  <c r="C54" i="2"/>
  <c r="B11" i="2"/>
  <c r="L11" i="2" s="1"/>
  <c r="D11" i="2"/>
  <c r="M11" i="2" s="1"/>
  <c r="C11" i="2"/>
  <c r="E11" i="2"/>
  <c r="N11" i="2" s="1"/>
  <c r="F11" i="2"/>
  <c r="G11" i="2"/>
  <c r="AF94" i="3"/>
  <c r="AF76" i="3"/>
  <c r="AG68" i="3"/>
  <c r="AG69" i="3"/>
  <c r="AG90" i="3"/>
  <c r="AG89" i="3"/>
  <c r="AG74" i="3"/>
  <c r="E33" i="2"/>
  <c r="J70" i="2"/>
  <c r="I70" i="2"/>
  <c r="B70" i="2"/>
  <c r="C70" i="2"/>
  <c r="D70" i="2"/>
  <c r="E70" i="2"/>
  <c r="F70" i="2"/>
  <c r="G70" i="2"/>
  <c r="H70" i="2"/>
  <c r="C14" i="2"/>
  <c r="B14" i="2"/>
  <c r="L14" i="2" s="1"/>
  <c r="D14" i="2"/>
  <c r="M14" i="2" s="1"/>
  <c r="E14" i="2"/>
  <c r="N14" i="2" s="1"/>
  <c r="J14" i="2"/>
  <c r="I14" i="2" s="1"/>
  <c r="D66" i="2"/>
  <c r="H49" i="2"/>
  <c r="D61" i="2"/>
  <c r="D34" i="2"/>
  <c r="D57" i="2"/>
  <c r="G12" i="13"/>
  <c r="F13" i="13"/>
  <c r="E13" i="13"/>
  <c r="D13" i="13"/>
  <c r="C13" i="13"/>
  <c r="B14" i="13"/>
  <c r="H13" i="13"/>
  <c r="G13" i="13"/>
  <c r="N13" i="2" l="1"/>
  <c r="J67" i="2"/>
  <c r="I67" i="2" s="1"/>
  <c r="G67" i="2"/>
  <c r="F67" i="2"/>
  <c r="N56" i="2"/>
  <c r="H56" i="2"/>
  <c r="H67" i="2"/>
  <c r="N28" i="2"/>
  <c r="N62" i="2"/>
  <c r="H62" i="2"/>
  <c r="F62" i="2"/>
  <c r="G62" i="2"/>
  <c r="J62" i="2"/>
  <c r="I62" i="2" s="1"/>
  <c r="O62" i="2" s="1"/>
  <c r="N48" i="2"/>
  <c r="N42" i="2"/>
  <c r="H42" i="2"/>
  <c r="N50" i="2"/>
  <c r="N25" i="2"/>
  <c r="H25" i="2"/>
  <c r="N40" i="2"/>
  <c r="H40" i="2"/>
  <c r="N26" i="2"/>
  <c r="H26" i="2"/>
  <c r="J26" i="2"/>
  <c r="I26" i="2" s="1"/>
  <c r="O26" i="2" s="1"/>
  <c r="F26" i="2"/>
  <c r="G26" i="2"/>
  <c r="N17" i="2"/>
  <c r="H17" i="2"/>
  <c r="F65" i="2"/>
  <c r="G65" i="2"/>
  <c r="J65" i="2"/>
  <c r="I65" i="2" s="1"/>
  <c r="N12" i="2"/>
  <c r="N27" i="2"/>
  <c r="H27" i="2"/>
  <c r="N18" i="2"/>
  <c r="G18" i="2"/>
  <c r="J18" i="2"/>
  <c r="I18" i="2" s="1"/>
  <c r="O18" i="2" s="1"/>
  <c r="H18" i="2"/>
  <c r="F18" i="2"/>
  <c r="O14" i="2"/>
  <c r="D5" i="13"/>
  <c r="N36" i="2"/>
  <c r="M61" i="2"/>
  <c r="F61" i="2"/>
  <c r="G61" i="2"/>
  <c r="J61" i="2"/>
  <c r="I61" i="2" s="1"/>
  <c r="O61" i="2" s="1"/>
  <c r="G35" i="2"/>
  <c r="N43" i="2"/>
  <c r="H43" i="2"/>
  <c r="F44" i="2"/>
  <c r="J42" i="2"/>
  <c r="I42" i="2" s="1"/>
  <c r="O42" i="2" s="1"/>
  <c r="N37" i="2"/>
  <c r="H37" i="2"/>
  <c r="B15" i="13"/>
  <c r="H14" i="13"/>
  <c r="G14" i="13"/>
  <c r="E14" i="13"/>
  <c r="D14" i="13"/>
  <c r="C14" i="13"/>
  <c r="F14" i="13"/>
  <c r="J54" i="2"/>
  <c r="I54" i="2" s="1"/>
  <c r="O54" i="2" s="1"/>
  <c r="F35" i="2"/>
  <c r="F16" i="2"/>
  <c r="J21" i="2"/>
  <c r="I21" i="2" s="1"/>
  <c r="O21" i="2" s="1"/>
  <c r="F23" i="2"/>
  <c r="J40" i="2"/>
  <c r="I40" i="2" s="1"/>
  <c r="O40" i="2" s="1"/>
  <c r="CE2" i="13"/>
  <c r="I8" i="13"/>
  <c r="H9" i="13"/>
  <c r="H6" i="13"/>
  <c r="I9" i="13"/>
  <c r="H12" i="13"/>
  <c r="H10" i="13"/>
  <c r="H8" i="13"/>
  <c r="I3" i="14"/>
  <c r="J1" i="14"/>
  <c r="I4" i="14"/>
  <c r="C6" i="14"/>
  <c r="J60" i="2"/>
  <c r="I60" i="2" s="1"/>
  <c r="O60" i="2" s="1"/>
  <c r="H38" i="2"/>
  <c r="H46" i="2"/>
  <c r="H21" i="2"/>
  <c r="F5" i="14"/>
  <c r="G44" i="2"/>
  <c r="G42" i="2"/>
  <c r="G40" i="2"/>
  <c r="G38" i="2"/>
  <c r="F60" i="2"/>
  <c r="D5" i="14"/>
  <c r="D25" i="2"/>
  <c r="M32" i="2"/>
  <c r="F32" i="2"/>
  <c r="G32" i="2"/>
  <c r="J32" i="2"/>
  <c r="I32" i="2" s="1"/>
  <c r="O32" i="2" s="1"/>
  <c r="J37" i="2"/>
  <c r="I37" i="2" s="1"/>
  <c r="O37" i="2" s="1"/>
  <c r="M57" i="2"/>
  <c r="J57" i="2"/>
  <c r="I57" i="2" s="1"/>
  <c r="O57" i="2" s="1"/>
  <c r="G57" i="2"/>
  <c r="F57" i="2"/>
  <c r="H57" i="2"/>
  <c r="F34" i="2"/>
  <c r="G34" i="2"/>
  <c r="M34" i="2"/>
  <c r="J34" i="2"/>
  <c r="I34" i="2" s="1"/>
  <c r="O34" i="2" s="1"/>
  <c r="F54" i="2"/>
  <c r="H44" i="2"/>
  <c r="BY2" i="14"/>
  <c r="H60" i="2"/>
  <c r="G63" i="2"/>
  <c r="G66" i="2"/>
  <c r="F66" i="2"/>
  <c r="J66" i="2"/>
  <c r="I66" i="2" s="1"/>
  <c r="G16" i="2"/>
  <c r="M49" i="2"/>
  <c r="G49" i="2"/>
  <c r="F49" i="2"/>
  <c r="J49" i="2"/>
  <c r="I49" i="2" s="1"/>
  <c r="O49" i="2" s="1"/>
  <c r="J23" i="2"/>
  <c r="I23" i="2" s="1"/>
  <c r="O23" i="2" s="1"/>
  <c r="F40" i="2"/>
  <c r="M51" i="2"/>
  <c r="J51" i="2"/>
  <c r="I51" i="2" s="1"/>
  <c r="O51" i="2" s="1"/>
  <c r="F51" i="2"/>
  <c r="G51" i="2"/>
  <c r="D17" i="2"/>
  <c r="D27" i="2"/>
  <c r="F38" i="2"/>
  <c r="M59" i="2"/>
  <c r="F59" i="2"/>
  <c r="G59" i="2"/>
  <c r="J59" i="2"/>
  <c r="I59" i="2" s="1"/>
  <c r="O59" i="2" s="1"/>
  <c r="D13" i="2"/>
  <c r="G31" i="2"/>
  <c r="M31" i="2"/>
  <c r="J31" i="2"/>
  <c r="I31" i="2" s="1"/>
  <c r="O31" i="2" s="1"/>
  <c r="F31" i="2"/>
  <c r="J46" i="2"/>
  <c r="I46" i="2" s="1"/>
  <c r="O46" i="2" s="1"/>
  <c r="C8" i="14"/>
  <c r="F37" i="2"/>
  <c r="H31" i="2"/>
  <c r="H59" i="2"/>
  <c r="H52" i="2"/>
  <c r="J56" i="2"/>
  <c r="I56" i="2" s="1"/>
  <c r="O56" i="2" s="1"/>
  <c r="J35" i="2"/>
  <c r="I35" i="2" s="1"/>
  <c r="O35" i="2" s="1"/>
  <c r="H14" i="2"/>
  <c r="G21" i="2"/>
  <c r="G14" i="2"/>
  <c r="J11" i="2"/>
  <c r="I11" i="2" s="1"/>
  <c r="O11" i="2" s="1"/>
  <c r="G54" i="2"/>
  <c r="D58" i="2"/>
  <c r="H58" i="2" s="1"/>
  <c r="F21" i="2"/>
  <c r="H30" i="2"/>
  <c r="D52" i="2"/>
  <c r="H23" i="2"/>
  <c r="J44" i="2"/>
  <c r="I44" i="2" s="1"/>
  <c r="O44" i="2" s="1"/>
  <c r="M9" i="2"/>
  <c r="F9" i="2"/>
  <c r="G9" i="2"/>
  <c r="J9" i="2"/>
  <c r="I9" i="2" s="1"/>
  <c r="O9" i="2" s="1"/>
  <c r="D50" i="2"/>
  <c r="H50" i="2" s="1"/>
  <c r="G1" i="13"/>
  <c r="F3" i="13"/>
  <c r="F5" i="13"/>
  <c r="F4" i="13"/>
  <c r="N34" i="2"/>
  <c r="H34" i="2"/>
  <c r="D19" i="2"/>
  <c r="I5" i="14" s="1"/>
  <c r="M43" i="2"/>
  <c r="G43" i="2"/>
  <c r="F43" i="2"/>
  <c r="J43" i="2"/>
  <c r="I43" i="2" s="1"/>
  <c r="O43" i="2" s="1"/>
  <c r="D20" i="2"/>
  <c r="D24" i="2"/>
  <c r="H24" i="2" s="1"/>
  <c r="M53" i="2"/>
  <c r="F53" i="2"/>
  <c r="G53" i="2"/>
  <c r="J53" i="2"/>
  <c r="I53" i="2" s="1"/>
  <c r="O53" i="2" s="1"/>
  <c r="D36" i="2"/>
  <c r="G56" i="2"/>
  <c r="G46" i="2"/>
  <c r="D15" i="2"/>
  <c r="M33" i="2"/>
  <c r="F33" i="2"/>
  <c r="G33" i="2"/>
  <c r="J33" i="2"/>
  <c r="I33" i="2" s="1"/>
  <c r="O33" i="2" s="1"/>
  <c r="M41" i="2"/>
  <c r="J41" i="2"/>
  <c r="I41" i="2" s="1"/>
  <c r="O41" i="2" s="1"/>
  <c r="G41" i="2"/>
  <c r="F41" i="2"/>
  <c r="M55" i="2"/>
  <c r="J55" i="2"/>
  <c r="I55" i="2" s="1"/>
  <c r="O55" i="2" s="1"/>
  <c r="G55" i="2"/>
  <c r="F55" i="2"/>
  <c r="H16" i="2"/>
  <c r="H54" i="2"/>
  <c r="F14" i="2"/>
  <c r="N33" i="2"/>
  <c r="H33" i="2"/>
  <c r="H11" i="2"/>
  <c r="D12" i="2"/>
  <c r="H12" i="2" s="1"/>
  <c r="J16" i="2"/>
  <c r="I16" i="2" s="1"/>
  <c r="O16" i="2" s="1"/>
  <c r="G30" i="2"/>
  <c r="C10" i="14"/>
  <c r="B12" i="14"/>
  <c r="C11" i="14"/>
  <c r="G23" i="2"/>
  <c r="D10" i="2"/>
  <c r="F42" i="2"/>
  <c r="M39" i="2"/>
  <c r="G39" i="2"/>
  <c r="J39" i="2"/>
  <c r="I39" i="2" s="1"/>
  <c r="O39" i="2" s="1"/>
  <c r="F39" i="2"/>
  <c r="D28" i="2"/>
  <c r="G60" i="2"/>
  <c r="D48" i="2"/>
  <c r="C9" i="14"/>
  <c r="F56" i="2"/>
  <c r="F22" i="2"/>
  <c r="F46" i="2"/>
  <c r="H61" i="2"/>
  <c r="G37" i="2"/>
  <c r="H51" i="2"/>
  <c r="M15" i="2" l="1"/>
  <c r="H15" i="2"/>
  <c r="J15" i="2"/>
  <c r="I15" i="2" s="1"/>
  <c r="F15" i="2"/>
  <c r="G15" i="2"/>
  <c r="E5" i="14"/>
  <c r="D15" i="13"/>
  <c r="B16" i="13"/>
  <c r="C15" i="13"/>
  <c r="G15" i="13"/>
  <c r="F15" i="13"/>
  <c r="E15" i="13"/>
  <c r="I15" i="13"/>
  <c r="H15" i="13"/>
  <c r="J7" i="13"/>
  <c r="M28" i="2"/>
  <c r="G28" i="2"/>
  <c r="F28" i="2"/>
  <c r="J28" i="2"/>
  <c r="I28" i="2" s="1"/>
  <c r="O28" i="2" s="1"/>
  <c r="I6" i="13"/>
  <c r="B13" i="14"/>
  <c r="C12" i="14"/>
  <c r="BZ2" i="14"/>
  <c r="D10" i="14"/>
  <c r="D8" i="14"/>
  <c r="J10" i="13"/>
  <c r="M10" i="2"/>
  <c r="H10" i="2"/>
  <c r="J10" i="2"/>
  <c r="I10" i="2" s="1"/>
  <c r="O10" i="2" s="1"/>
  <c r="F10" i="2"/>
  <c r="G10" i="2"/>
  <c r="M36" i="2"/>
  <c r="J36" i="2"/>
  <c r="I36" i="2" s="1"/>
  <c r="O36" i="2" s="1"/>
  <c r="F36" i="2"/>
  <c r="G36" i="2"/>
  <c r="M17" i="2"/>
  <c r="G17" i="2"/>
  <c r="J17" i="2"/>
  <c r="I17" i="2" s="1"/>
  <c r="O17" i="2" s="1"/>
  <c r="G5" i="14"/>
  <c r="F17" i="2"/>
  <c r="I11" i="13"/>
  <c r="H1" i="13"/>
  <c r="G3" i="13"/>
  <c r="G4" i="13"/>
  <c r="J14" i="13"/>
  <c r="CF2" i="13"/>
  <c r="I12" i="13"/>
  <c r="I13" i="13"/>
  <c r="J6" i="13"/>
  <c r="J13" i="13"/>
  <c r="H36" i="2"/>
  <c r="M48" i="2"/>
  <c r="F48" i="2"/>
  <c r="G48" i="2"/>
  <c r="J48" i="2"/>
  <c r="I48" i="2" s="1"/>
  <c r="O48" i="2" s="1"/>
  <c r="M25" i="2"/>
  <c r="G25" i="2"/>
  <c r="J25" i="2"/>
  <c r="I25" i="2" s="1"/>
  <c r="O25" i="2" s="1"/>
  <c r="F25" i="2"/>
  <c r="I7" i="13"/>
  <c r="D7" i="14"/>
  <c r="M13" i="2"/>
  <c r="C5" i="14"/>
  <c r="F13" i="2"/>
  <c r="G13" i="2"/>
  <c r="J13" i="2"/>
  <c r="I13" i="2" s="1"/>
  <c r="I14" i="13"/>
  <c r="M24" i="2"/>
  <c r="J24" i="2"/>
  <c r="I24" i="2" s="1"/>
  <c r="O24" i="2" s="1"/>
  <c r="F24" i="2"/>
  <c r="G24" i="2"/>
  <c r="M19" i="2"/>
  <c r="H19" i="2"/>
  <c r="G19" i="2"/>
  <c r="F19" i="2"/>
  <c r="J19" i="2"/>
  <c r="I19" i="2" s="1"/>
  <c r="O19" i="2" s="1"/>
  <c r="M50" i="2"/>
  <c r="J50" i="2"/>
  <c r="I50" i="2" s="1"/>
  <c r="O50" i="2" s="1"/>
  <c r="F50" i="2"/>
  <c r="G50" i="2"/>
  <c r="I10" i="13"/>
  <c r="H28" i="2"/>
  <c r="H13" i="2"/>
  <c r="M20" i="2"/>
  <c r="J20" i="2"/>
  <c r="I20" i="2" s="1"/>
  <c r="O20" i="2" s="1"/>
  <c r="F20" i="2"/>
  <c r="H20" i="2"/>
  <c r="G20" i="2"/>
  <c r="J9" i="13"/>
  <c r="M12" i="2"/>
  <c r="J12" i="2"/>
  <c r="I12" i="2" s="1"/>
  <c r="O12" i="2" s="1"/>
  <c r="G12" i="2"/>
  <c r="F12" i="2"/>
  <c r="M52" i="2"/>
  <c r="J52" i="2"/>
  <c r="I52" i="2" s="1"/>
  <c r="O52" i="2" s="1"/>
  <c r="G52" i="2"/>
  <c r="F52" i="2"/>
  <c r="M58" i="2"/>
  <c r="J58" i="2"/>
  <c r="I58" i="2" s="1"/>
  <c r="O58" i="2" s="1"/>
  <c r="F58" i="2"/>
  <c r="G58" i="2"/>
  <c r="M27" i="2"/>
  <c r="J27" i="2"/>
  <c r="I27" i="2" s="1"/>
  <c r="O27" i="2" s="1"/>
  <c r="G27" i="2"/>
  <c r="F27" i="2"/>
  <c r="J5" i="14"/>
  <c r="J4" i="14"/>
  <c r="K1" i="14"/>
  <c r="J3" i="14"/>
  <c r="J12" i="13"/>
  <c r="C7" i="14"/>
  <c r="H48" i="2"/>
  <c r="K4" i="14" l="1"/>
  <c r="L1" i="14"/>
  <c r="K5" i="14"/>
  <c r="K3" i="14"/>
  <c r="O13" i="2"/>
  <c r="C5" i="13"/>
  <c r="H5" i="13"/>
  <c r="I1" i="13"/>
  <c r="H4" i="13"/>
  <c r="H3" i="13"/>
  <c r="B14" i="14"/>
  <c r="E13" i="14"/>
  <c r="D13" i="14"/>
  <c r="C13" i="14"/>
  <c r="K8" i="13"/>
  <c r="G5" i="13"/>
  <c r="J8" i="13"/>
  <c r="E12" i="14"/>
  <c r="K7" i="13"/>
  <c r="J11" i="13"/>
  <c r="H16" i="13"/>
  <c r="G16" i="13"/>
  <c r="B17" i="13"/>
  <c r="C16" i="13"/>
  <c r="J16" i="13"/>
  <c r="F16" i="13"/>
  <c r="E16" i="13"/>
  <c r="D16" i="13"/>
  <c r="I16" i="13"/>
  <c r="O15" i="2"/>
  <c r="E5" i="13"/>
  <c r="CA2" i="14"/>
  <c r="D6" i="14"/>
  <c r="E10" i="14"/>
  <c r="E11" i="14"/>
  <c r="D9" i="14"/>
  <c r="E9" i="14"/>
  <c r="E8" i="14"/>
  <c r="E7" i="14"/>
  <c r="D11" i="14"/>
  <c r="D12" i="14"/>
  <c r="CG2" i="13"/>
  <c r="J15" i="13"/>
  <c r="K12" i="13"/>
  <c r="I5" i="13" l="1"/>
  <c r="J1" i="13"/>
  <c r="I4" i="13"/>
  <c r="I3" i="13"/>
  <c r="K16" i="13"/>
  <c r="E14" i="14"/>
  <c r="D14" i="14"/>
  <c r="B15" i="14"/>
  <c r="C14" i="14"/>
  <c r="CH2" i="13"/>
  <c r="L10" i="13"/>
  <c r="K14" i="13"/>
  <c r="K15" i="13"/>
  <c r="L8" i="13"/>
  <c r="L13" i="13"/>
  <c r="K13" i="13"/>
  <c r="K11" i="13"/>
  <c r="K6" i="13"/>
  <c r="L11" i="13"/>
  <c r="K10" i="13"/>
  <c r="L5" i="14"/>
  <c r="L4" i="14"/>
  <c r="L3" i="14"/>
  <c r="M1" i="14"/>
  <c r="L17" i="13"/>
  <c r="D17" i="13"/>
  <c r="K17" i="13"/>
  <c r="C17" i="13"/>
  <c r="I17" i="13"/>
  <c r="B18" i="13"/>
  <c r="H17" i="13"/>
  <c r="G17" i="13"/>
  <c r="F17" i="13"/>
  <c r="J17" i="13"/>
  <c r="E17" i="13"/>
  <c r="L16" i="13"/>
  <c r="L9" i="13"/>
  <c r="L15" i="13"/>
  <c r="K9" i="13"/>
  <c r="CB2" i="14"/>
  <c r="F12" i="14"/>
  <c r="F6" i="14"/>
  <c r="E6" i="14"/>
  <c r="F9" i="14"/>
  <c r="CC2" i="14" l="1"/>
  <c r="G12" i="14"/>
  <c r="G10" i="14"/>
  <c r="G11" i="14"/>
  <c r="F7" i="14"/>
  <c r="F10" i="14"/>
  <c r="G7" i="14"/>
  <c r="G6" i="14"/>
  <c r="F8" i="14"/>
  <c r="F11" i="14"/>
  <c r="L18" i="13"/>
  <c r="J18" i="13"/>
  <c r="H18" i="13"/>
  <c r="G18" i="13"/>
  <c r="K18" i="13"/>
  <c r="I18" i="13"/>
  <c r="F18" i="13"/>
  <c r="D18" i="13"/>
  <c r="C18" i="13"/>
  <c r="E18" i="13"/>
  <c r="J5" i="13"/>
  <c r="J4" i="13"/>
  <c r="K1" i="13"/>
  <c r="J3" i="13"/>
  <c r="F13" i="14"/>
  <c r="F14" i="14"/>
  <c r="M4" i="14"/>
  <c r="M5" i="14"/>
  <c r="M3" i="14"/>
  <c r="N1" i="14"/>
  <c r="CI2" i="13"/>
  <c r="L12" i="13"/>
  <c r="L6" i="13"/>
  <c r="L7" i="13"/>
  <c r="L14" i="13"/>
  <c r="M16" i="13"/>
  <c r="F15" i="14"/>
  <c r="C15" i="14"/>
  <c r="B16" i="14"/>
  <c r="G15" i="14"/>
  <c r="E15" i="14"/>
  <c r="D15" i="14"/>
  <c r="N5" i="14" l="1"/>
  <c r="O1" i="14"/>
  <c r="N4" i="14"/>
  <c r="N3" i="14"/>
  <c r="K4" i="13"/>
  <c r="L1" i="13"/>
  <c r="K3" i="13"/>
  <c r="K5" i="13"/>
  <c r="F16" i="14"/>
  <c r="E16" i="14"/>
  <c r="D16" i="14"/>
  <c r="B17" i="14"/>
  <c r="G16" i="14"/>
  <c r="C16" i="14"/>
  <c r="CJ2" i="13"/>
  <c r="M7" i="13"/>
  <c r="N15" i="13"/>
  <c r="M10" i="13"/>
  <c r="N6" i="13"/>
  <c r="M17" i="13"/>
  <c r="M13" i="13"/>
  <c r="M8" i="13"/>
  <c r="M14" i="13"/>
  <c r="M11" i="13"/>
  <c r="M12" i="13"/>
  <c r="M6" i="13"/>
  <c r="M9" i="13"/>
  <c r="M15" i="13"/>
  <c r="CD2" i="14"/>
  <c r="G8" i="14"/>
  <c r="G9" i="14"/>
  <c r="G14" i="14"/>
  <c r="G13" i="14"/>
  <c r="M18" i="13"/>
  <c r="CK2" i="13" l="1"/>
  <c r="N16" i="13"/>
  <c r="N12" i="13"/>
  <c r="O14" i="13"/>
  <c r="O9" i="13"/>
  <c r="N18" i="13"/>
  <c r="N8" i="13"/>
  <c r="P1" i="14"/>
  <c r="O3" i="14"/>
  <c r="O5" i="14"/>
  <c r="O4" i="14"/>
  <c r="H17" i="14"/>
  <c r="F17" i="14"/>
  <c r="G17" i="14"/>
  <c r="E17" i="14"/>
  <c r="B18" i="14"/>
  <c r="D17" i="14"/>
  <c r="C17" i="14"/>
  <c r="O18" i="13"/>
  <c r="O16" i="13"/>
  <c r="N14" i="13"/>
  <c r="O13" i="13"/>
  <c r="O7" i="13"/>
  <c r="O11" i="13"/>
  <c r="O15" i="13"/>
  <c r="N17" i="13"/>
  <c r="N7" i="13"/>
  <c r="N10" i="13"/>
  <c r="O17" i="13"/>
  <c r="M1" i="13"/>
  <c r="L4" i="13"/>
  <c r="L3" i="13"/>
  <c r="L5" i="13"/>
  <c r="CE2" i="14"/>
  <c r="H6" i="14"/>
  <c r="H7" i="14"/>
  <c r="H13" i="14"/>
  <c r="H10" i="14"/>
  <c r="I14" i="14"/>
  <c r="I6" i="14"/>
  <c r="I13" i="14"/>
  <c r="H15" i="14"/>
  <c r="H11" i="14"/>
  <c r="H8" i="14"/>
  <c r="I11" i="14"/>
  <c r="H12" i="14"/>
  <c r="H9" i="14"/>
  <c r="I10" i="14"/>
  <c r="I12" i="14"/>
  <c r="H14" i="14"/>
  <c r="I15" i="14"/>
  <c r="N13" i="13"/>
  <c r="N11" i="13"/>
  <c r="N9" i="13"/>
  <c r="H16" i="14"/>
  <c r="Q1" i="14" l="1"/>
  <c r="P3" i="14"/>
  <c r="P5" i="14"/>
  <c r="P4" i="14"/>
  <c r="CF2" i="14"/>
  <c r="J17" i="14" s="1"/>
  <c r="I7" i="14"/>
  <c r="I8" i="14"/>
  <c r="I9" i="14"/>
  <c r="I16" i="14"/>
  <c r="F18" i="14"/>
  <c r="E18" i="14"/>
  <c r="D18" i="14"/>
  <c r="J18" i="14"/>
  <c r="G18" i="14"/>
  <c r="C18" i="14"/>
  <c r="I18" i="14"/>
  <c r="H18" i="14"/>
  <c r="I17" i="14"/>
  <c r="M5" i="13"/>
  <c r="M3" i="13"/>
  <c r="M4" i="13"/>
  <c r="N1" i="13"/>
  <c r="CL2" i="13"/>
  <c r="O10" i="13"/>
  <c r="O8" i="13"/>
  <c r="O6" i="13"/>
  <c r="P17" i="13"/>
  <c r="O12" i="13"/>
  <c r="J16" i="14" l="1"/>
  <c r="Q3" i="14"/>
  <c r="R1" i="14"/>
  <c r="Q4" i="14"/>
  <c r="Q5" i="14"/>
  <c r="O1" i="13"/>
  <c r="N5" i="13"/>
  <c r="N3" i="13"/>
  <c r="N4" i="13"/>
  <c r="CM2" i="13"/>
  <c r="P10" i="13"/>
  <c r="P6" i="13"/>
  <c r="P12" i="13"/>
  <c r="P8" i="13"/>
  <c r="P11" i="13"/>
  <c r="P7" i="13"/>
  <c r="P18" i="13"/>
  <c r="P13" i="13"/>
  <c r="P15" i="13"/>
  <c r="P9" i="13"/>
  <c r="P14" i="13"/>
  <c r="P16" i="13"/>
  <c r="K17" i="14"/>
  <c r="CG2" i="14"/>
  <c r="J9" i="14"/>
  <c r="J6" i="14"/>
  <c r="J8" i="14"/>
  <c r="J12" i="14"/>
  <c r="K13" i="14"/>
  <c r="J15" i="14"/>
  <c r="J7" i="14"/>
  <c r="K12" i="14"/>
  <c r="K11" i="14"/>
  <c r="K15" i="14"/>
  <c r="J13" i="14"/>
  <c r="J14" i="14"/>
  <c r="J10" i="14"/>
  <c r="K14" i="14"/>
  <c r="J11" i="14"/>
  <c r="P1" i="13" l="1"/>
  <c r="O3" i="13"/>
  <c r="O5" i="13"/>
  <c r="O4" i="13"/>
  <c r="Q16" i="13"/>
  <c r="Q17" i="13"/>
  <c r="S1" i="14"/>
  <c r="R3" i="14"/>
  <c r="R5" i="14"/>
  <c r="R4" i="14"/>
  <c r="R17" i="13"/>
  <c r="K18" i="14"/>
  <c r="CN2" i="13"/>
  <c r="Q8" i="13"/>
  <c r="Q10" i="13"/>
  <c r="Q12" i="13"/>
  <c r="Q6" i="13"/>
  <c r="Q11" i="13"/>
  <c r="Q9" i="13"/>
  <c r="Q15" i="13"/>
  <c r="Q14" i="13"/>
  <c r="Q13" i="13"/>
  <c r="R16" i="13"/>
  <c r="R18" i="13"/>
  <c r="Q7" i="13"/>
  <c r="Q18" i="13"/>
  <c r="CH2" i="14"/>
  <c r="K9" i="14"/>
  <c r="K6" i="14"/>
  <c r="K10" i="14"/>
  <c r="K8" i="14"/>
  <c r="K7" i="14"/>
  <c r="K16" i="14"/>
  <c r="S4" i="14" l="1"/>
  <c r="T1" i="14"/>
  <c r="S3" i="14"/>
  <c r="S5" i="14"/>
  <c r="L14" i="14"/>
  <c r="CI2" i="14"/>
  <c r="L8" i="14"/>
  <c r="L6" i="14"/>
  <c r="L9" i="14"/>
  <c r="L10" i="14"/>
  <c r="L7" i="14"/>
  <c r="L11" i="14"/>
  <c r="L18" i="14"/>
  <c r="L13" i="14"/>
  <c r="L15" i="14"/>
  <c r="L16" i="14"/>
  <c r="L12" i="14"/>
  <c r="M15" i="14"/>
  <c r="M16" i="14"/>
  <c r="L17" i="14"/>
  <c r="P5" i="13"/>
  <c r="Q1" i="13"/>
  <c r="P3" i="13"/>
  <c r="P4" i="13"/>
  <c r="M17" i="14"/>
  <c r="CO2" i="13"/>
  <c r="R10" i="13"/>
  <c r="R7" i="13"/>
  <c r="R11" i="13"/>
  <c r="R15" i="13"/>
  <c r="R12" i="13"/>
  <c r="R8" i="13"/>
  <c r="R9" i="13"/>
  <c r="R13" i="13"/>
  <c r="R6" i="13"/>
  <c r="R14" i="13"/>
  <c r="S18" i="13"/>
  <c r="CJ2" i="14" l="1"/>
  <c r="M9" i="14"/>
  <c r="M8" i="14"/>
  <c r="M6" i="14"/>
  <c r="M7" i="14"/>
  <c r="M10" i="14"/>
  <c r="M11" i="14"/>
  <c r="M13" i="14"/>
  <c r="M12" i="14"/>
  <c r="Q5" i="13"/>
  <c r="R1" i="13"/>
  <c r="Q4" i="13"/>
  <c r="Q3" i="13"/>
  <c r="T5" i="14"/>
  <c r="T4" i="14"/>
  <c r="T3" i="14"/>
  <c r="U1" i="14"/>
  <c r="M18" i="14"/>
  <c r="M14" i="14"/>
  <c r="CP2" i="13"/>
  <c r="S7" i="13"/>
  <c r="S9" i="13"/>
  <c r="S8" i="13"/>
  <c r="S11" i="13"/>
  <c r="S10" i="13"/>
  <c r="S12" i="13"/>
  <c r="S14" i="13"/>
  <c r="S6" i="13"/>
  <c r="S13" i="13"/>
  <c r="T17" i="13"/>
  <c r="S15" i="13"/>
  <c r="S17" i="13"/>
  <c r="S16" i="13"/>
  <c r="N15" i="14"/>
  <c r="R4" i="13" l="1"/>
  <c r="R5" i="13"/>
  <c r="R3" i="13"/>
  <c r="S1" i="13"/>
  <c r="CQ2" i="13"/>
  <c r="T11" i="13"/>
  <c r="T9" i="13"/>
  <c r="T12" i="13"/>
  <c r="T10" i="13"/>
  <c r="T6" i="13"/>
  <c r="T8" i="13"/>
  <c r="T7" i="13"/>
  <c r="T13" i="13"/>
  <c r="T14" i="13"/>
  <c r="T15" i="13"/>
  <c r="T18" i="13"/>
  <c r="T16" i="13"/>
  <c r="U4" i="14"/>
  <c r="U5" i="14"/>
  <c r="U3" i="14"/>
  <c r="V1" i="14"/>
  <c r="CK2" i="14"/>
  <c r="N8" i="14"/>
  <c r="N7" i="14"/>
  <c r="N9" i="14"/>
  <c r="N6" i="14"/>
  <c r="N10" i="14"/>
  <c r="N11" i="14"/>
  <c r="N12" i="14"/>
  <c r="N13" i="14"/>
  <c r="N18" i="14"/>
  <c r="N14" i="14"/>
  <c r="N17" i="14"/>
  <c r="O16" i="14"/>
  <c r="N16" i="14"/>
  <c r="O18" i="14"/>
  <c r="CL2" i="14" l="1"/>
  <c r="O8" i="14"/>
  <c r="O7" i="14"/>
  <c r="O6" i="14"/>
  <c r="O9" i="14"/>
  <c r="O10" i="14"/>
  <c r="O12" i="14"/>
  <c r="O11" i="14"/>
  <c r="O17" i="14"/>
  <c r="O14" i="14"/>
  <c r="O13" i="14"/>
  <c r="O15" i="14"/>
  <c r="P18" i="14"/>
  <c r="V5" i="14"/>
  <c r="V3" i="14"/>
  <c r="V4" i="14"/>
  <c r="W1" i="14"/>
  <c r="CR2" i="13"/>
  <c r="U11" i="13"/>
  <c r="U8" i="13"/>
  <c r="U12" i="13"/>
  <c r="U10" i="13"/>
  <c r="U7" i="13"/>
  <c r="U9" i="13"/>
  <c r="U13" i="13"/>
  <c r="U6" i="13"/>
  <c r="U14" i="13"/>
  <c r="U15" i="13"/>
  <c r="U16" i="13"/>
  <c r="U17" i="13"/>
  <c r="U18" i="13"/>
  <c r="T1" i="13"/>
  <c r="S4" i="13"/>
  <c r="S5" i="13"/>
  <c r="S3" i="13"/>
  <c r="U1" i="13" l="1"/>
  <c r="T4" i="13"/>
  <c r="T5" i="13"/>
  <c r="T3" i="13"/>
  <c r="CS2" i="13"/>
  <c r="V8" i="13"/>
  <c r="V9" i="13"/>
  <c r="V11" i="13"/>
  <c r="V6" i="13"/>
  <c r="V7" i="13"/>
  <c r="V12" i="13"/>
  <c r="V10" i="13"/>
  <c r="V14" i="13"/>
  <c r="V13" i="13"/>
  <c r="V15" i="13"/>
  <c r="V16" i="13"/>
  <c r="V18" i="13"/>
  <c r="V17" i="13"/>
  <c r="X1" i="14"/>
  <c r="W3" i="14"/>
  <c r="W5" i="14"/>
  <c r="W4" i="14"/>
  <c r="CM2" i="14"/>
  <c r="P10" i="14"/>
  <c r="P7" i="14"/>
  <c r="P8" i="14"/>
  <c r="P9" i="14"/>
  <c r="P6" i="14"/>
  <c r="P12" i="14"/>
  <c r="P11" i="14"/>
  <c r="P13" i="14"/>
  <c r="P17" i="14"/>
  <c r="P14" i="14"/>
  <c r="P15" i="14"/>
  <c r="P16" i="14"/>
  <c r="CN2" i="14" l="1"/>
  <c r="Q8" i="14"/>
  <c r="Q7" i="14"/>
  <c r="Q9" i="14"/>
  <c r="Q10" i="14"/>
  <c r="Q6" i="14"/>
  <c r="Q12" i="14"/>
  <c r="Q13" i="14"/>
  <c r="Q11" i="14"/>
  <c r="Q14" i="14"/>
  <c r="Q16" i="14"/>
  <c r="Q17" i="14"/>
  <c r="Q15" i="14"/>
  <c r="Q18" i="14"/>
  <c r="R18" i="14"/>
  <c r="CT2" i="13"/>
  <c r="W10" i="13"/>
  <c r="W6" i="13"/>
  <c r="W13" i="13"/>
  <c r="W8" i="13"/>
  <c r="W9" i="13"/>
  <c r="W14" i="13"/>
  <c r="W12" i="13"/>
  <c r="W11" i="13"/>
  <c r="W7" i="13"/>
  <c r="W15" i="13"/>
  <c r="W16" i="13"/>
  <c r="W18" i="13"/>
  <c r="W17" i="13"/>
  <c r="Y1" i="14"/>
  <c r="X3" i="14"/>
  <c r="X5" i="14"/>
  <c r="X4" i="14"/>
  <c r="V1" i="13"/>
  <c r="U5" i="13"/>
  <c r="U3" i="13"/>
  <c r="U4" i="13"/>
  <c r="V5" i="13" l="1"/>
  <c r="V3" i="13"/>
  <c r="W1" i="13"/>
  <c r="V4" i="13"/>
  <c r="CU2" i="13"/>
  <c r="X10" i="13"/>
  <c r="X12" i="13"/>
  <c r="X9" i="13"/>
  <c r="X6" i="13"/>
  <c r="X8" i="13"/>
  <c r="X15" i="13"/>
  <c r="X11" i="13"/>
  <c r="X14" i="13"/>
  <c r="X7" i="13"/>
  <c r="X13" i="13"/>
  <c r="X16" i="13"/>
  <c r="X17" i="13"/>
  <c r="X18" i="13"/>
  <c r="Y3" i="14"/>
  <c r="Z1" i="14"/>
  <c r="Y4" i="14"/>
  <c r="Y5" i="14"/>
  <c r="CO2" i="14"/>
  <c r="R9" i="14"/>
  <c r="R7" i="14"/>
  <c r="R10" i="14"/>
  <c r="R8" i="14"/>
  <c r="R6" i="14"/>
  <c r="R11" i="14"/>
  <c r="R12" i="14"/>
  <c r="R13" i="14"/>
  <c r="R16" i="14"/>
  <c r="R17" i="14"/>
  <c r="R14" i="14"/>
  <c r="R15" i="14"/>
  <c r="CP2" i="14" l="1"/>
  <c r="S9" i="14"/>
  <c r="S8" i="14"/>
  <c r="S10" i="14"/>
  <c r="S6" i="14"/>
  <c r="S7" i="14"/>
  <c r="S13" i="14"/>
  <c r="S11" i="14"/>
  <c r="S12" i="14"/>
  <c r="S14" i="14"/>
  <c r="S16" i="14"/>
  <c r="S17" i="14"/>
  <c r="S15" i="14"/>
  <c r="S18" i="14"/>
  <c r="CV2" i="13"/>
  <c r="Y8" i="13"/>
  <c r="Y11" i="13"/>
  <c r="Y7" i="13"/>
  <c r="Y9" i="13"/>
  <c r="Y10" i="13"/>
  <c r="Y12" i="13"/>
  <c r="Y14" i="13"/>
  <c r="Y6" i="13"/>
  <c r="Y13" i="13"/>
  <c r="Y16" i="13"/>
  <c r="Y15" i="13"/>
  <c r="Y18" i="13"/>
  <c r="Y17" i="13"/>
  <c r="Z4" i="14"/>
  <c r="AA1" i="14"/>
  <c r="Z5" i="14"/>
  <c r="Z3" i="14"/>
  <c r="X1" i="13"/>
  <c r="W5" i="13"/>
  <c r="W3" i="13"/>
  <c r="W4" i="13"/>
  <c r="AA4" i="14" l="1"/>
  <c r="AB1" i="14"/>
  <c r="AA5" i="14"/>
  <c r="AA3" i="14"/>
  <c r="CW2" i="13"/>
  <c r="Z12" i="13"/>
  <c r="Z6" i="13"/>
  <c r="Z8" i="13"/>
  <c r="Z15" i="13"/>
  <c r="Z10" i="13"/>
  <c r="Z7" i="13"/>
  <c r="Z14" i="13"/>
  <c r="Z13" i="13"/>
  <c r="Z9" i="13"/>
  <c r="Z11" i="13"/>
  <c r="Z16" i="13"/>
  <c r="Z17" i="13"/>
  <c r="Z18" i="13"/>
  <c r="X5" i="13"/>
  <c r="Y1" i="13"/>
  <c r="X4" i="13"/>
  <c r="X3" i="13"/>
  <c r="CQ2" i="14"/>
  <c r="T8" i="14"/>
  <c r="T10" i="14"/>
  <c r="T6" i="14"/>
  <c r="T9" i="14"/>
  <c r="T7" i="14"/>
  <c r="T11" i="14"/>
  <c r="T12" i="14"/>
  <c r="T17" i="14"/>
  <c r="T13" i="14"/>
  <c r="T14" i="14"/>
  <c r="T16" i="14"/>
  <c r="T15" i="14"/>
  <c r="T18" i="14"/>
  <c r="CX2" i="13" l="1"/>
  <c r="AA8" i="13"/>
  <c r="AA7" i="13"/>
  <c r="AA9" i="13"/>
  <c r="AA10" i="13"/>
  <c r="AA11" i="13"/>
  <c r="AA15" i="13"/>
  <c r="AA13" i="13"/>
  <c r="AA14" i="13"/>
  <c r="AA12" i="13"/>
  <c r="AA6" i="13"/>
  <c r="AA16" i="13"/>
  <c r="AA18" i="13"/>
  <c r="AA17" i="13"/>
  <c r="CR2" i="14"/>
  <c r="U8" i="14"/>
  <c r="U6" i="14"/>
  <c r="U10" i="14"/>
  <c r="U9" i="14"/>
  <c r="U7" i="14"/>
  <c r="U11" i="14"/>
  <c r="U12" i="14"/>
  <c r="U13" i="14"/>
  <c r="U16" i="14"/>
  <c r="U14" i="14"/>
  <c r="U17" i="14"/>
  <c r="U15" i="14"/>
  <c r="U18" i="14"/>
  <c r="Z1" i="13"/>
  <c r="Y5" i="13"/>
  <c r="Y4" i="13"/>
  <c r="Y3" i="13"/>
  <c r="AB5" i="14"/>
  <c r="AB4" i="14"/>
  <c r="AC1" i="14"/>
  <c r="AB3" i="14"/>
  <c r="CS2" i="14" l="1"/>
  <c r="V8" i="14"/>
  <c r="V6" i="14"/>
  <c r="V7" i="14"/>
  <c r="V10" i="14"/>
  <c r="V9" i="14"/>
  <c r="V11" i="14"/>
  <c r="V12" i="14"/>
  <c r="V14" i="14"/>
  <c r="V13" i="14"/>
  <c r="V15" i="14"/>
  <c r="V17" i="14"/>
  <c r="V16" i="14"/>
  <c r="V18" i="14"/>
  <c r="Z5" i="13"/>
  <c r="AA1" i="13"/>
  <c r="Z4" i="13"/>
  <c r="Z3" i="13"/>
  <c r="AC4" i="14"/>
  <c r="AC5" i="14"/>
  <c r="AC3" i="14"/>
  <c r="AD1" i="14"/>
  <c r="CY2" i="13"/>
  <c r="AB7" i="13"/>
  <c r="AB10" i="13"/>
  <c r="AB8" i="13"/>
  <c r="AB9" i="13"/>
  <c r="AB11" i="13"/>
  <c r="AB14" i="13"/>
  <c r="AB13" i="13"/>
  <c r="AB12" i="13"/>
  <c r="AB6" i="13"/>
  <c r="AB16" i="13"/>
  <c r="AB15" i="13"/>
  <c r="AB17" i="13"/>
  <c r="AB18" i="13"/>
  <c r="CZ2" i="13" l="1"/>
  <c r="AC12" i="13"/>
  <c r="AC7" i="13"/>
  <c r="AC9" i="13"/>
  <c r="AC10" i="13"/>
  <c r="AC11" i="13"/>
  <c r="AC14" i="13"/>
  <c r="AC8" i="13"/>
  <c r="AC6" i="13"/>
  <c r="AC13" i="13"/>
  <c r="AC15" i="13"/>
  <c r="AC18" i="13"/>
  <c r="AC16" i="13"/>
  <c r="AC17" i="13"/>
  <c r="AA4" i="13"/>
  <c r="AB1" i="13"/>
  <c r="AA5" i="13"/>
  <c r="AA3" i="13"/>
  <c r="AD5" i="14"/>
  <c r="AE1" i="14"/>
  <c r="AD4" i="14"/>
  <c r="AD3" i="14"/>
  <c r="CT2" i="14"/>
  <c r="W9" i="14"/>
  <c r="W8" i="14"/>
  <c r="W10" i="14"/>
  <c r="W6" i="14"/>
  <c r="W7" i="14"/>
  <c r="W11" i="14"/>
  <c r="W12" i="14"/>
  <c r="W13" i="14"/>
  <c r="W14" i="14"/>
  <c r="W17" i="14"/>
  <c r="W15" i="14"/>
  <c r="W16" i="14"/>
  <c r="W18" i="14"/>
  <c r="AF1" i="14" l="1"/>
  <c r="AE3" i="14"/>
  <c r="AE5" i="14"/>
  <c r="AE4" i="14"/>
  <c r="AC1" i="13"/>
  <c r="AB4" i="13"/>
  <c r="AB3" i="13"/>
  <c r="AB5" i="13"/>
  <c r="CU2" i="14"/>
  <c r="X8" i="14"/>
  <c r="X7" i="14"/>
  <c r="X9" i="14"/>
  <c r="X6" i="14"/>
  <c r="X10" i="14"/>
  <c r="X11" i="14"/>
  <c r="X12" i="14"/>
  <c r="X13" i="14"/>
  <c r="X14" i="14"/>
  <c r="X15" i="14"/>
  <c r="X16" i="14"/>
  <c r="X17" i="14"/>
  <c r="X18" i="14"/>
  <c r="DA2" i="13"/>
  <c r="AD10" i="13"/>
  <c r="AD8" i="13"/>
  <c r="AD7" i="13"/>
  <c r="AD12" i="13"/>
  <c r="AD9" i="13"/>
  <c r="AD11" i="13"/>
  <c r="AD6" i="13"/>
  <c r="AD13" i="13"/>
  <c r="AD14" i="13"/>
  <c r="AD15" i="13"/>
  <c r="AD17" i="13"/>
  <c r="AD16" i="13"/>
  <c r="AD18" i="13"/>
  <c r="AC3" i="13" l="1"/>
  <c r="AD1" i="13"/>
  <c r="AC5" i="13"/>
  <c r="AC4" i="13"/>
  <c r="DB2" i="13"/>
  <c r="AE14" i="13"/>
  <c r="AE9" i="13"/>
  <c r="AE12" i="13"/>
  <c r="AE8" i="13"/>
  <c r="AE6" i="13"/>
  <c r="AE7" i="13"/>
  <c r="AE10" i="13"/>
  <c r="AE11" i="13"/>
  <c r="AE13" i="13"/>
  <c r="AE18" i="13"/>
  <c r="AE15" i="13"/>
  <c r="AE16" i="13"/>
  <c r="AE17" i="13"/>
  <c r="CV2" i="14"/>
  <c r="Y8" i="14"/>
  <c r="Y9" i="14"/>
  <c r="Y10" i="14"/>
  <c r="Y7" i="14"/>
  <c r="Y6" i="14"/>
  <c r="Y11" i="14"/>
  <c r="Y12" i="14"/>
  <c r="Y13" i="14"/>
  <c r="Y14" i="14"/>
  <c r="Y16" i="14"/>
  <c r="Y15" i="14"/>
  <c r="Y17" i="14"/>
  <c r="Y18" i="14"/>
  <c r="AG1" i="14"/>
  <c r="AF3" i="14"/>
  <c r="AF5" i="14"/>
  <c r="AF4" i="14"/>
  <c r="DC2" i="13" l="1"/>
  <c r="AF6" i="13"/>
  <c r="AF8" i="13"/>
  <c r="AF9" i="13"/>
  <c r="AF11" i="13"/>
  <c r="AF12" i="13"/>
  <c r="AF7" i="13"/>
  <c r="AF10" i="13"/>
  <c r="AF14" i="13"/>
  <c r="AF13" i="13"/>
  <c r="AF16" i="13"/>
  <c r="AF15" i="13"/>
  <c r="AF18" i="13"/>
  <c r="AF17" i="13"/>
  <c r="CW2" i="14"/>
  <c r="Z9" i="14"/>
  <c r="Z7" i="14"/>
  <c r="Z8" i="14"/>
  <c r="Z6" i="14"/>
  <c r="Z10" i="14"/>
  <c r="Z12" i="14"/>
  <c r="Z11" i="14"/>
  <c r="Z13" i="14"/>
  <c r="Z15" i="14"/>
  <c r="Z14" i="14"/>
  <c r="Z17" i="14"/>
  <c r="Z16" i="14"/>
  <c r="Z18" i="14"/>
  <c r="AD3" i="13"/>
  <c r="AD5" i="13"/>
  <c r="AE1" i="13"/>
  <c r="AD4" i="13"/>
  <c r="AG3" i="14"/>
  <c r="AH1" i="14"/>
  <c r="AG4" i="14"/>
  <c r="AG5" i="14"/>
  <c r="AE5" i="13" l="1"/>
  <c r="AE3" i="13"/>
  <c r="AF1" i="13"/>
  <c r="AE4" i="13"/>
  <c r="AH5" i="14"/>
  <c r="AI1" i="14"/>
  <c r="AH3" i="14"/>
  <c r="AH4" i="14"/>
  <c r="CX2" i="14"/>
  <c r="AA9" i="14"/>
  <c r="AA8" i="14"/>
  <c r="AA6" i="14"/>
  <c r="AA7" i="14"/>
  <c r="AA10" i="14"/>
  <c r="AA11" i="14"/>
  <c r="AA12" i="14"/>
  <c r="AA14" i="14"/>
  <c r="AA13" i="14"/>
  <c r="AA16" i="14"/>
  <c r="AA17" i="14"/>
  <c r="AA15" i="14"/>
  <c r="AA18" i="14"/>
  <c r="DD2" i="13"/>
  <c r="AG11" i="13"/>
  <c r="AG12" i="13"/>
  <c r="AG7" i="13"/>
  <c r="AG10" i="13"/>
  <c r="AG8" i="13"/>
  <c r="AG6" i="13"/>
  <c r="AG9" i="13"/>
  <c r="AG15" i="13"/>
  <c r="AG14" i="13"/>
  <c r="AG13" i="13"/>
  <c r="AG18" i="13"/>
  <c r="AG16" i="13"/>
  <c r="AG17" i="13"/>
  <c r="AI4" i="14" l="1"/>
  <c r="AJ1" i="14"/>
  <c r="AI3" i="14"/>
  <c r="AI5" i="14"/>
  <c r="DE2" i="13"/>
  <c r="AH10" i="13"/>
  <c r="AH9" i="13"/>
  <c r="AH7" i="13"/>
  <c r="AH12" i="13"/>
  <c r="AH6" i="13"/>
  <c r="AH8" i="13"/>
  <c r="AH13" i="13"/>
  <c r="AH11" i="13"/>
  <c r="AH14" i="13"/>
  <c r="AH15" i="13"/>
  <c r="AH17" i="13"/>
  <c r="AH18" i="13"/>
  <c r="AH16" i="13"/>
  <c r="AF5" i="13"/>
  <c r="AG1" i="13"/>
  <c r="AF3" i="13"/>
  <c r="AF4" i="13"/>
  <c r="CY2" i="14"/>
  <c r="AB6" i="14"/>
  <c r="AB9" i="14"/>
  <c r="AB7" i="14"/>
  <c r="AB8" i="14"/>
  <c r="AB10" i="14"/>
  <c r="AB11" i="14"/>
  <c r="AB12" i="14"/>
  <c r="AB14" i="14"/>
  <c r="AB13" i="14"/>
  <c r="AB17" i="14"/>
  <c r="AB16" i="14"/>
  <c r="AB15" i="14"/>
  <c r="AB18" i="14"/>
  <c r="DF2" i="13" l="1"/>
  <c r="AI7" i="13"/>
  <c r="AI9" i="13"/>
  <c r="AI8" i="13"/>
  <c r="AI14" i="13"/>
  <c r="AI10" i="13"/>
  <c r="AI11" i="13"/>
  <c r="AI12" i="13"/>
  <c r="AI6" i="13"/>
  <c r="AI13" i="13"/>
  <c r="AI16" i="13"/>
  <c r="AI15" i="13"/>
  <c r="AI17" i="13"/>
  <c r="AI18" i="13"/>
  <c r="AH1" i="13"/>
  <c r="AG5" i="13"/>
  <c r="AG4" i="13"/>
  <c r="AG3" i="13"/>
  <c r="CZ2" i="14"/>
  <c r="AC6" i="14"/>
  <c r="AC8" i="14"/>
  <c r="AC7" i="14"/>
  <c r="AC10" i="14"/>
  <c r="AC9" i="14"/>
  <c r="AC12" i="14"/>
  <c r="AC11" i="14"/>
  <c r="AC16" i="14"/>
  <c r="AC13" i="14"/>
  <c r="AC14" i="14"/>
  <c r="AC18" i="14"/>
  <c r="AC15" i="14"/>
  <c r="AC17" i="14"/>
  <c r="AJ5" i="14"/>
  <c r="AJ4" i="14"/>
  <c r="AJ3" i="14"/>
  <c r="AK1" i="14"/>
  <c r="AK4" i="14" l="1"/>
  <c r="AK5" i="14"/>
  <c r="AK3" i="14"/>
  <c r="AL1" i="14"/>
  <c r="DA2" i="14"/>
  <c r="AD9" i="14"/>
  <c r="AD6" i="14"/>
  <c r="AD7" i="14"/>
  <c r="AD10" i="14"/>
  <c r="AD8" i="14"/>
  <c r="AD11" i="14"/>
  <c r="AD12" i="14"/>
  <c r="AD13" i="14"/>
  <c r="AD16" i="14"/>
  <c r="AD14" i="14"/>
  <c r="AD15" i="14"/>
  <c r="AD17" i="14"/>
  <c r="AD18" i="14"/>
  <c r="AI1" i="13"/>
  <c r="AH4" i="13"/>
  <c r="AH5" i="13"/>
  <c r="AH3" i="13"/>
  <c r="DG2" i="13"/>
  <c r="AJ7" i="13"/>
  <c r="AJ12" i="13"/>
  <c r="AJ6" i="13"/>
  <c r="AJ9" i="13"/>
  <c r="AJ8" i="13"/>
  <c r="AJ11" i="13"/>
  <c r="AJ14" i="13"/>
  <c r="AJ10" i="13"/>
  <c r="AJ13" i="13"/>
  <c r="AJ15" i="13"/>
  <c r="AJ16" i="13"/>
  <c r="AJ17" i="13"/>
  <c r="AJ18" i="13"/>
  <c r="DB2" i="14" l="1"/>
  <c r="AE7" i="14"/>
  <c r="AE6" i="14"/>
  <c r="AE8" i="14"/>
  <c r="AE10" i="14"/>
  <c r="AE9" i="14"/>
  <c r="AE11" i="14"/>
  <c r="AE12" i="14"/>
  <c r="AE17" i="14"/>
  <c r="AE13" i="14"/>
  <c r="AE14" i="14"/>
  <c r="AE16" i="14"/>
  <c r="AE15" i="14"/>
  <c r="AE18" i="14"/>
  <c r="AL5" i="14"/>
  <c r="AL3" i="14"/>
  <c r="AL4" i="14"/>
  <c r="DH2" i="13"/>
  <c r="AK10" i="13"/>
  <c r="AK7" i="13"/>
  <c r="AK14" i="13"/>
  <c r="AK12" i="13"/>
  <c r="AK11" i="13"/>
  <c r="AK9" i="13"/>
  <c r="AK6" i="13"/>
  <c r="AK8" i="13"/>
  <c r="AK13" i="13"/>
  <c r="AK15" i="13"/>
  <c r="AK18" i="13"/>
  <c r="AK17" i="13"/>
  <c r="AK16" i="13"/>
  <c r="AI5" i="13"/>
  <c r="AJ1" i="13"/>
  <c r="AI4" i="13"/>
  <c r="AI3" i="13"/>
  <c r="DI2" i="13" l="1"/>
  <c r="DJ2" i="13" s="1"/>
  <c r="DK2" i="13" s="1"/>
  <c r="DL2" i="13" s="1"/>
  <c r="DM2" i="13" s="1"/>
  <c r="DN2" i="13" s="1"/>
  <c r="DO2" i="13" s="1"/>
  <c r="DP2" i="13" s="1"/>
  <c r="DQ2" i="13" s="1"/>
  <c r="DR2" i="13" s="1"/>
  <c r="AL11" i="13"/>
  <c r="AL8" i="13"/>
  <c r="AL6" i="13"/>
  <c r="AL12" i="13"/>
  <c r="AL7" i="13"/>
  <c r="AL9" i="13"/>
  <c r="AL14" i="13"/>
  <c r="AL10" i="13"/>
  <c r="AL13" i="13"/>
  <c r="AL15" i="13"/>
  <c r="AL18" i="13"/>
  <c r="AL16" i="13"/>
  <c r="AL17" i="13"/>
  <c r="AK1" i="13"/>
  <c r="AJ4" i="13"/>
  <c r="AJ5" i="13"/>
  <c r="AJ3" i="13"/>
  <c r="DC2" i="14"/>
  <c r="AF9" i="14"/>
  <c r="AF8" i="14"/>
  <c r="AF10" i="14"/>
  <c r="AF7" i="14"/>
  <c r="AF6" i="14"/>
  <c r="AF13" i="14"/>
  <c r="AF11" i="14"/>
  <c r="AF12" i="14"/>
  <c r="AF14" i="14"/>
  <c r="AF17" i="14"/>
  <c r="AF16" i="14"/>
  <c r="AF15" i="14"/>
  <c r="AF18" i="14"/>
  <c r="AK5" i="13" l="1"/>
  <c r="AK3" i="13"/>
  <c r="AL1" i="13"/>
  <c r="AK4" i="13"/>
  <c r="DD2" i="14"/>
  <c r="AG7" i="14"/>
  <c r="AG6" i="14"/>
  <c r="AG8" i="14"/>
  <c r="AG9" i="14"/>
  <c r="AG10" i="14"/>
  <c r="AG12" i="14"/>
  <c r="AG11" i="14"/>
  <c r="AG16" i="14"/>
  <c r="AG13" i="14"/>
  <c r="AG14" i="14"/>
  <c r="AG15" i="14"/>
  <c r="AG17" i="14"/>
  <c r="AG18" i="14"/>
  <c r="DE2" i="14" l="1"/>
  <c r="AH7" i="14"/>
  <c r="AH9" i="14"/>
  <c r="AH6" i="14"/>
  <c r="AH8" i="14"/>
  <c r="AH10" i="14"/>
  <c r="AH12" i="14"/>
  <c r="AH11" i="14"/>
  <c r="AH13" i="14"/>
  <c r="AH16" i="14"/>
  <c r="AH14" i="14"/>
  <c r="AH15" i="14"/>
  <c r="AH18" i="14"/>
  <c r="AH17" i="14"/>
  <c r="AL5" i="13"/>
  <c r="AL3" i="13"/>
  <c r="AL4" i="13"/>
  <c r="DF2" i="14" l="1"/>
  <c r="AI9" i="14"/>
  <c r="AI7" i="14"/>
  <c r="AI6" i="14"/>
  <c r="AI8" i="14"/>
  <c r="AI10" i="14"/>
  <c r="AI11" i="14"/>
  <c r="AI14" i="14"/>
  <c r="AI12" i="14"/>
  <c r="AI13" i="14"/>
  <c r="AI16" i="14"/>
  <c r="AI15" i="14"/>
  <c r="AI18" i="14"/>
  <c r="AI17" i="14"/>
  <c r="DG2" i="14" l="1"/>
  <c r="AJ9" i="14"/>
  <c r="AJ8" i="14"/>
  <c r="AJ10" i="14"/>
  <c r="AJ6" i="14"/>
  <c r="AJ7" i="14"/>
  <c r="AJ11" i="14"/>
  <c r="AJ13" i="14"/>
  <c r="AJ12" i="14"/>
  <c r="AJ14" i="14"/>
  <c r="AJ17" i="14"/>
  <c r="AJ16" i="14"/>
  <c r="AJ15" i="14"/>
  <c r="AJ18" i="14"/>
  <c r="DH2" i="14" l="1"/>
  <c r="AK6" i="14"/>
  <c r="AK9" i="14"/>
  <c r="AK8" i="14"/>
  <c r="AK10" i="14"/>
  <c r="AK7" i="14"/>
  <c r="AK12" i="14"/>
  <c r="AK11" i="14"/>
  <c r="AK13" i="14"/>
  <c r="AK16" i="14"/>
  <c r="AK14" i="14"/>
  <c r="AK18" i="14"/>
  <c r="AK15" i="14"/>
  <c r="AK17" i="14"/>
  <c r="DI2" i="14" l="1"/>
  <c r="DJ2" i="14" s="1"/>
  <c r="DK2" i="14" s="1"/>
  <c r="DL2" i="14" s="1"/>
  <c r="DM2" i="14" s="1"/>
  <c r="DN2" i="14" s="1"/>
  <c r="DO2" i="14" s="1"/>
  <c r="DP2" i="14" s="1"/>
  <c r="DQ2" i="14" s="1"/>
  <c r="DR2" i="14" s="1"/>
  <c r="AL12" i="14"/>
  <c r="AL8" i="14"/>
  <c r="AL7" i="14"/>
  <c r="AL6" i="14"/>
  <c r="AL9" i="14"/>
  <c r="AL10" i="14"/>
  <c r="AL11" i="14"/>
  <c r="AL16" i="14"/>
  <c r="AL13" i="14"/>
  <c r="AL14" i="14"/>
  <c r="AL15" i="14"/>
  <c r="AL17" i="14"/>
  <c r="AL18" i="14"/>
</calcChain>
</file>

<file path=xl/sharedStrings.xml><?xml version="1.0" encoding="utf-8"?>
<sst xmlns="http://schemas.openxmlformats.org/spreadsheetml/2006/main" count="231" uniqueCount="99">
  <si>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</si>
  <si>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</si>
  <si>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</si>
  <si>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</si>
  <si>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</si>
  <si>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</si>
  <si>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</si>
  <si>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</si>
  <si>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</si>
  <si>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</si>
  <si>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</si>
  <si>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</si>
  <si>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</si>
  <si>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</si>
  <si>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</si>
  <si>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</si>
  <si>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</si>
  <si>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</si>
  <si>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</si>
  <si>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</si>
  <si>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</si>
  <si>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</si>
  <si>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</si>
  <si>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</si>
  <si>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</si>
  <si>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</si>
  <si>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</si>
  <si>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</si>
  <si>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</si>
  <si>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</si>
  <si>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</si>
  <si>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</si>
  <si>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</si>
  <si>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</si>
  <si>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</si>
  <si>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</si>
  <si>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</si>
  <si>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</si>
  <si>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</si>
  <si>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</si>
  <si>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</si>
  <si>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</si>
  <si>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</si>
  <si>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</si>
  <si>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</si>
  <si>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</si>
  <si>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</si>
  <si>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</si>
  <si>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</si>
  <si>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</si>
  <si>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Name:</t>
  </si>
  <si>
    <t>Life Expectancy Calculator</t>
  </si>
  <si>
    <t>Age:</t>
  </si>
  <si>
    <t>Sex:</t>
  </si>
  <si>
    <t>Male</t>
  </si>
  <si>
    <t>Female</t>
  </si>
  <si>
    <t>Table:</t>
  </si>
  <si>
    <t>Exact Age</t>
  </si>
  <si>
    <t>Probability Alive</t>
  </si>
  <si>
    <t>Year</t>
  </si>
  <si>
    <t>Both</t>
  </si>
  <si>
    <t>Either</t>
  </si>
  <si>
    <t>Neither</t>
  </si>
  <si>
    <t>Annuity 2000 Table</t>
  </si>
  <si>
    <t>Period Life Table 2005</t>
  </si>
  <si>
    <t>RP-2000 Table</t>
  </si>
  <si>
    <t>Exact</t>
  </si>
  <si>
    <t>Death</t>
  </si>
  <si>
    <t>Number</t>
  </si>
  <si>
    <t>Age</t>
  </si>
  <si>
    <t>Probability</t>
  </si>
  <si>
    <t>Of Lives</t>
  </si>
  <si>
    <t>Number of Deaths</t>
  </si>
  <si>
    <t>Portfolio Returns</t>
  </si>
  <si>
    <t>Lump Sum Benefit</t>
  </si>
  <si>
    <t>Gender</t>
  </si>
  <si>
    <t>Monthly Benefit</t>
  </si>
  <si>
    <t>Employee</t>
  </si>
  <si>
    <t>Spouse</t>
  </si>
  <si>
    <t>Instructions:</t>
  </si>
  <si>
    <t>Assumptions / Inputs:</t>
  </si>
  <si>
    <r>
      <t xml:space="preserve">2. Enter </t>
    </r>
    <r>
      <rPr>
        <b/>
        <u/>
        <sz val="14"/>
        <color rgb="FF67675D"/>
        <rFont val="Avenir LT Std 35 Light (Body)"/>
      </rPr>
      <t>age and gender</t>
    </r>
    <r>
      <rPr>
        <sz val="14"/>
        <color rgb="FF67675D"/>
        <rFont val="Avenir LT Std 35 Light"/>
        <family val="2"/>
        <scheme val="minor"/>
      </rPr>
      <t xml:space="preserve"> for both you and your spouse, if applicable, in the assumptions below.</t>
    </r>
  </si>
  <si>
    <r>
      <t xml:space="preserve">1. Run a current pension estimate on the Fidelity NetBenefits site. Select Pension, then </t>
    </r>
    <r>
      <rPr>
        <b/>
        <u/>
        <sz val="14"/>
        <color rgb="FF67675D"/>
        <rFont val="Avenir LT Std 35 Light (Body)"/>
      </rPr>
      <t>'Estimate your pension benefit…'</t>
    </r>
    <r>
      <rPr>
        <sz val="14"/>
        <color rgb="FF67675D"/>
        <rFont val="Avenir LT Std 35 Light"/>
        <family val="2"/>
        <scheme val="minor"/>
      </rPr>
      <t xml:space="preserve"> See screenshot to the right.</t>
    </r>
  </si>
  <si>
    <r>
      <t xml:space="preserve">3.  Enter your current </t>
    </r>
    <r>
      <rPr>
        <b/>
        <u/>
        <sz val="14"/>
        <color rgb="FF67675D"/>
        <rFont val="Avenir LT Std 35 Light (Body)"/>
      </rPr>
      <t>lump sum benefit</t>
    </r>
    <r>
      <rPr>
        <sz val="14"/>
        <color rgb="FF67675D"/>
        <rFont val="Avenir LT Std 35 Light"/>
        <family val="2"/>
        <scheme val="minor"/>
      </rPr>
      <t xml:space="preserve"> from the pension estimate generated in step 1 in the assumptions below.</t>
    </r>
  </si>
  <si>
    <r>
      <t xml:space="preserve">4.  Enter your </t>
    </r>
    <r>
      <rPr>
        <b/>
        <u/>
        <sz val="14"/>
        <color rgb="FF67675D"/>
        <rFont val="Avenir LT Std 35 Light (Body)"/>
      </rPr>
      <t>monthly benefit</t>
    </r>
    <r>
      <rPr>
        <sz val="14"/>
        <color rgb="FF67675D"/>
        <rFont val="Avenir LT Std 35 Light"/>
        <family val="2"/>
        <scheme val="minor"/>
      </rPr>
      <t xml:space="preserve"> from the pension estimate generated in step 1 in the assumptions below.</t>
    </r>
  </si>
  <si>
    <r>
      <t xml:space="preserve">5.  Rerun, if desired, for </t>
    </r>
    <r>
      <rPr>
        <b/>
        <u/>
        <sz val="14"/>
        <color rgb="FF67675D"/>
        <rFont val="Avenir LT Std 35 Light (Body)"/>
      </rPr>
      <t>other scenarios</t>
    </r>
    <r>
      <rPr>
        <sz val="14"/>
        <color rgb="FF67675D"/>
        <rFont val="Avenir LT Std 35 Light"/>
        <family val="2"/>
        <scheme val="minor"/>
      </rPr>
      <t xml:space="preserve"> (e.g., Joint &amp; Survivor benefits vs. 10 yr certain; different retirement dates, etc.)</t>
    </r>
  </si>
  <si>
    <t>Interpreting the results:</t>
  </si>
  <si>
    <t>-The lump sum benefit is highly sensitive to interest rates and the balance of your retirement contribution account at retirement. The estimated lump sum benefit, as calculated by Fidelity, can change daily.</t>
  </si>
  <si>
    <t xml:space="preserve">-The cells in green indicate for that scenario and assumptions; a lump sum distribution is financially more favorable than taking the monthly income benefit. The cells in red indicate the opposite: that the monthly income is more favorable. The longer the life expectancy and the lower the return assumptions, the more favorable the monthly income benefit. </t>
  </si>
  <si>
    <t>Social Security Period Life Table 2013</t>
  </si>
  <si>
    <t>Either (Joint)</t>
  </si>
  <si>
    <t>Lump Sum Distribution vs. Monthly Pension Benefit (Joint)</t>
  </si>
  <si>
    <t>Employee Age</t>
  </si>
  <si>
    <t>[Joint] Probability of one person living until age…</t>
  </si>
  <si>
    <t>Lump Sum Distribution vs. Monthly Pension Benefit (Single)</t>
  </si>
  <si>
    <t>[Employee] Probability of living until age…</t>
  </si>
  <si>
    <r>
      <t xml:space="preserve">2. Enter your </t>
    </r>
    <r>
      <rPr>
        <b/>
        <u/>
        <sz val="14"/>
        <color rgb="FF67675D"/>
        <rFont val="Avenir LT Std 35 Light (Body)"/>
      </rPr>
      <t>age and gender</t>
    </r>
    <r>
      <rPr>
        <sz val="14"/>
        <color rgb="FF67675D"/>
        <rFont val="Avenir LT Std 35 Light"/>
        <family val="2"/>
        <scheme val="minor"/>
      </rPr>
      <t xml:space="preserve"> in the assumptions below.</t>
    </r>
  </si>
  <si>
    <r>
      <rPr>
        <b/>
        <u/>
        <sz val="12"/>
        <color theme="1"/>
        <rFont val="Avenir LT Std 35 Light (Body)"/>
      </rPr>
      <t xml:space="preserve">Disclosures:  </t>
    </r>
    <r>
      <rPr>
        <i/>
        <sz val="12"/>
        <color theme="1"/>
        <rFont val="Avenir LT Std 35 Light"/>
        <scheme val="minor"/>
      </rPr>
      <t>The information contained in this worksheet is for informational and discussion purposes only. It is based on information and assumptions provided by you regarding your Intel estimated pension benefit. The calculations do not infer that Cordant assumes any fiduciary duties nor should the calculations provided be construed as financial, legal or tax advice. In addition, such information should not be relied upon as the only source of information.  This information is supplied from sources we believe to be reliable but we cannot guarantee its accuracy. However, such information is subject to change and is not independently verified.  Planning and investment advice is provided by Cordant only after obtaining complete financial and background information from each client. Cordant, Inc. is not affiliated, associated with, or endorsed by, Intel.
The Pension Analysis Tool is created by Cordant, Inc. All rights reserved.</t>
    </r>
  </si>
  <si>
    <r>
      <rPr>
        <b/>
        <u/>
        <sz val="12"/>
        <color theme="1"/>
        <rFont val="Avenir LT Std 35 Light (Body)"/>
      </rPr>
      <t xml:space="preserve">Disclosures:  </t>
    </r>
    <r>
      <rPr>
        <i/>
        <sz val="12"/>
        <color theme="1"/>
        <rFont val="Avenir LT Std 35 Light"/>
        <scheme val="minor"/>
      </rPr>
      <t>The information contained in this worksheet is for informational and discussion purposes only. It is based on information and assumptions provided by you regarding your Intel estimated pension benefit. The calculations do not infer that Cordant assumes any fiduciary duties, nor should the calculations provided be construed as financial, legal or tax advice. In addition, such information should not be relied upon as the only source of information.  This information is supplied from sources we believe to be reliable but we cannot guarantee its accuracy. However, such information is subject to change and is not independently verified.  Planning and investment advice is provided by Cordant only after obtaining complete financial and background information from each client. Cordant, Inc. is not affiliated, associated with, or endorsed by, Intel.
The Pension Analysis Tool is created by Cordant, Inc. All rights reserved.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</si>
</sst>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44" formatCode="_(&quot;$&quot;* #,##0.00_);_(&quot;$&quot;* \(#,##0.00\);_(&quot;$&quot;* &quot;-&quot;??_);_(@_)"/>
    <numFmt numFmtId="164" formatCode="0.0%"/>
    <numFmt numFmtId="165" formatCode="0.000%"/>
    <numFmt numFmtId="166" formatCode="_(* #,##0_);_(* \(#,##0\);_(* &quot;-&quot;??_);_(@_)"/>
    <numFmt numFmtId="167" formatCode="_(&quot;$&quot;* #,##0_);_(&quot;$&quot;* \(#,##0\);_(&quot;$&quot;* &quot;-&quot;??_);_(@_)"/>
  </numFmts>
  <fonts count="23">
    <font>
      <sz val="12"/>
      <color theme="1"/>
      <name val="Avenir LT Std 35 Light"/>
      <family val="2"/>
      <scheme val="minor"/>
    </font>
    <font>
      <sz val="12"/>
      <color theme="1"/>
      <name val="Avenir LT Std 35 Light"/>
      <family val="2"/>
      <charset val="128"/>
      <scheme val="minor"/>
    </font>
    <font>
      <u/>
      <sz val="12"/>
      <color theme="10"/>
      <name val="Avenir LT Std 35 Light"/>
      <family val="2"/>
      <charset val="128"/>
      <scheme val="minor"/>
    </font>
    <font>
      <u/>
      <sz val="12"/>
      <color theme="11"/>
      <name val="Avenir LT Std 35 Light"/>
      <family val="2"/>
      <charset val="128"/>
      <scheme val="minor"/>
    </font>
    <font>
      <sz val="10"/>
      <name val="Arial"/>
      <family val="2"/>
    </font>
    <font>
      <b/>
      <sz val="10"/>
      <name val="Arial"/>
      <family val="2"/>
    </font>
    <font>
      <b/>
      <sz val="16"/>
      <name val="Arial"/>
      <family val="2"/>
    </font>
    <font>
      <u/>
      <sz val="10"/>
      <name val="Arial"/>
      <family val="2"/>
    </font>
    <font>
      <b/>
      <u/>
      <sz val="10"/>
      <name val="Arial"/>
      <family val="2"/>
    </font>
    <font>
      <b/>
      <sz val="18"/>
      <color theme="3"/>
      <name val="Avenir LT Std 35 Light"/>
      <family val="2"/>
      <charset val="238"/>
      <scheme val="major"/>
    </font>
    <font>
      <b/>
      <sz val="11"/>
      <color theme="3"/>
      <name val="Avenir LT Std 35 Light"/>
      <family val="2"/>
      <charset val="238"/>
      <scheme val="minor"/>
    </font>
    <font>
      <sz val="8"/>
      <name val="Avenir LT Std 35 Light"/>
      <family val="2"/>
      <charset val="238"/>
      <scheme val="minor"/>
    </font>
    <font>
      <sz val="12"/>
      <color rgb="FF67675D"/>
      <name val="Avenir LT Std 35 Light"/>
      <family val="2"/>
      <charset val="136"/>
      <scheme val="minor"/>
    </font>
    <font>
      <b/>
      <sz val="14"/>
      <color theme="3"/>
      <name val="Avenir LT Std 35 Light"/>
      <family val="2"/>
      <charset val="238"/>
      <scheme val="minor"/>
    </font>
    <font>
      <sz val="14"/>
      <color theme="1"/>
      <name val="Avenir LT Std 35 Light"/>
      <family val="2"/>
      <scheme val="minor"/>
    </font>
    <font>
      <sz val="18"/>
      <color theme="1"/>
      <name val="Avenir LT Std 35 Light"/>
      <family val="2"/>
      <scheme val="minor"/>
    </font>
    <font>
      <b/>
      <u/>
      <sz val="14"/>
      <color theme="1"/>
      <name val="Avenir LT Std 35 Light"/>
      <family val="2"/>
      <scheme val="minor"/>
    </font>
    <font>
      <sz val="14"/>
      <color rgb="FF67675D"/>
      <name val="Avenir LT Std 35 Light"/>
      <family val="2"/>
      <scheme val="minor"/>
    </font>
    <font>
      <b/>
      <u/>
      <sz val="14"/>
      <color rgb="FF67675D"/>
      <name val="Avenir LT Std 35 Light (Body)"/>
    </font>
    <font>
      <b/>
      <sz val="16"/>
      <color theme="3"/>
      <name val="Avenir LT Std 35 Light"/>
      <family val="2"/>
      <charset val="238"/>
      <scheme val="minor"/>
    </font>
    <font>
      <b/>
      <u/>
      <sz val="12"/>
      <color theme="1"/>
      <name val="Avenir LT Std 35 Light (Body)"/>
    </font>
    <font>
      <i/>
      <sz val="12"/>
      <color theme="1"/>
      <name val="Avenir LT Std 35 Light"/>
      <scheme val="minor"/>
    </font>
    <font>
      <sz val="12"/>
      <color theme="0"/>
      <name val="Avenir LT Std 35 Light"/>
      <family val="2"/>
      <scheme val="minor"/>
    </font>
  </fonts>
  <fills count="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5" tint="0.79998168889431442"/>
        <bgColor indexed="64"/>
      </patternFill>
    </fill>
    <fill>
      <patternFill patternType="solid">
        <fgColor theme="7" tint="0.79998168889431442"/>
        <bgColor indexed="64"/>
      </patternFill>
    </fill>
  </fills>
  <borders count="4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medium">
        <color theme="4" tint="0.3999755851924192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style="thin">
        <color auto="1"/>
      </top>
      <bottom style="thin">
        <color auto="1"/>
      </bottom>
      <diagonal/>
    </border>
    <border>
      <left style="thin">
        <color theme="6"/>
      </left>
      <right style="thin">
        <color theme="6"/>
      </right>
      <top style="thin">
        <color theme="6"/>
      </top>
      <bottom style="thin">
        <color theme="6"/>
      </bottom>
      <diagonal/>
    </border>
    <border>
      <left style="thin">
        <color theme="6"/>
      </left>
      <right/>
      <top/>
      <bottom/>
      <diagonal/>
    </border>
    <border>
      <left/>
      <right style="thin">
        <color theme="6"/>
      </right>
      <top/>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style="medium">
        <color theme="4" tint="0.39997558519241921"/>
      </left>
      <right/>
      <top style="medium">
        <color theme="4" tint="0.39997558519241921"/>
      </top>
      <bottom/>
      <diagonal/>
    </border>
    <border>
      <left/>
      <right/>
      <top style="medium">
        <color theme="4" tint="0.39997558519241921"/>
      </top>
      <bottom/>
      <diagonal/>
    </border>
    <border>
      <left/>
      <right style="medium">
        <color theme="4" tint="0.39997558519241921"/>
      </right>
      <top style="medium">
        <color theme="4" tint="0.39997558519241921"/>
      </top>
      <bottom/>
      <diagonal/>
    </border>
    <border>
      <left style="medium">
        <color theme="4" tint="0.39997558519241921"/>
      </left>
      <right/>
      <top/>
      <bottom/>
      <diagonal/>
    </border>
    <border>
      <left/>
      <right style="medium">
        <color theme="4" tint="0.39997558519241921"/>
      </right>
      <top/>
      <bottom/>
      <diagonal/>
    </border>
    <border>
      <left style="medium">
        <color theme="4" tint="0.39997558519241921"/>
      </left>
      <right/>
      <top/>
      <bottom style="medium">
        <color theme="4" tint="0.39997558519241921"/>
      </bottom>
      <diagonal/>
    </border>
    <border>
      <left/>
      <right style="medium">
        <color theme="4" tint="0.39997558519241921"/>
      </right>
      <top/>
      <bottom style="medium">
        <color theme="4" tint="0.39997558519241921"/>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s>
  <cellStyleXfs count="101">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9" fontId="4"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9" fillId="0" borderId="0" applyNumberFormat="0" applyFill="0" applyBorder="0" applyAlignment="0" applyProtection="0"/>
    <xf numFmtId="0" fontId="10" fillId="0" borderId="28" applyNumberFormat="0" applyFill="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34">
    <xf numFmtId="0" fontId="0" fillId="0" borderId="0" xfId="0"/>
    <xf numFmtId="164" fontId="0" fillId="0" borderId="0" xfId="2" applyNumberFormat="1" applyFont="1"/>
    <xf numFmtId="14" fontId="0" fillId="0" borderId="0" xfId="0" applyNumberFormat="1"/>
    <xf numFmtId="0" fontId="5" fillId="0" borderId="1" xfId="9" applyFont="1" applyBorder="1" applyAlignment="1">
      <alignment horizontal="left"/>
    </xf>
    <xf numFmtId="0" fontId="4" fillId="2" borderId="2" xfId="9" applyFont="1" applyFill="1" applyBorder="1" applyAlignment="1">
      <alignment horizontal="center"/>
    </xf>
    <xf numFmtId="0" fontId="4" fillId="2" borderId="3" xfId="9" applyFont="1" applyFill="1" applyBorder="1" applyAlignment="1">
      <alignment horizontal="center"/>
    </xf>
    <xf numFmtId="0" fontId="4" fillId="0" borderId="0" xfId="9" applyAlignment="1">
      <alignment horizontal="center"/>
    </xf>
    <xf numFmtId="0" fontId="5" fillId="0" borderId="6" xfId="9" applyFont="1" applyBorder="1" applyAlignment="1">
      <alignment horizontal="left"/>
    </xf>
    <xf numFmtId="0" fontId="4" fillId="2" borderId="7" xfId="9" applyFill="1" applyBorder="1" applyAlignment="1">
      <alignment horizontal="center"/>
    </xf>
    <xf numFmtId="0" fontId="4" fillId="2" borderId="8" xfId="9" applyFill="1" applyBorder="1" applyAlignment="1">
      <alignment horizontal="center"/>
    </xf>
    <xf numFmtId="0" fontId="7" fillId="3" borderId="7" xfId="9" applyFont="1" applyFill="1" applyBorder="1" applyAlignment="1">
      <alignment horizontal="center"/>
    </xf>
    <xf numFmtId="0" fontId="7" fillId="0" borderId="0" xfId="9" applyFont="1" applyAlignment="1">
      <alignment horizontal="center"/>
    </xf>
    <xf numFmtId="0" fontId="8" fillId="3" borderId="7" xfId="9" applyFont="1" applyFill="1" applyBorder="1" applyAlignment="1">
      <alignment horizontal="center"/>
    </xf>
    <xf numFmtId="0" fontId="8" fillId="0" borderId="0" xfId="9" applyFont="1" applyAlignment="1">
      <alignment horizontal="center"/>
    </xf>
    <xf numFmtId="0" fontId="4" fillId="3" borderId="7" xfId="9" applyFill="1" applyBorder="1" applyAlignment="1">
      <alignment horizontal="center"/>
    </xf>
    <xf numFmtId="9" fontId="0" fillId="3" borderId="7" xfId="10" applyNumberFormat="1" applyFont="1" applyFill="1" applyBorder="1" applyAlignment="1">
      <alignment horizontal="center"/>
    </xf>
    <xf numFmtId="9" fontId="0" fillId="3" borderId="7" xfId="10" applyFont="1" applyFill="1" applyBorder="1" applyAlignment="1">
      <alignment horizontal="center"/>
    </xf>
    <xf numFmtId="9" fontId="4" fillId="3" borderId="7" xfId="9" applyNumberFormat="1" applyFill="1" applyBorder="1" applyAlignment="1">
      <alignment horizontal="center"/>
    </xf>
    <xf numFmtId="0" fontId="4" fillId="0" borderId="0" xfId="9"/>
    <xf numFmtId="0" fontId="4" fillId="0" borderId="6" xfId="9" applyBorder="1" applyAlignment="1">
      <alignment horizontal="center"/>
    </xf>
    <xf numFmtId="0" fontId="5" fillId="0" borderId="10" xfId="9" applyFont="1" applyBorder="1" applyAlignment="1">
      <alignment horizontal="center" vertical="center" wrapText="1"/>
    </xf>
    <xf numFmtId="0" fontId="5" fillId="0" borderId="17" xfId="9" applyFont="1" applyBorder="1" applyAlignment="1">
      <alignment horizontal="center" vertical="center"/>
    </xf>
    <xf numFmtId="0" fontId="5" fillId="0" borderId="17" xfId="9" applyFont="1" applyBorder="1" applyAlignment="1">
      <alignment horizontal="center"/>
    </xf>
    <xf numFmtId="0" fontId="5" fillId="0" borderId="18" xfId="9" applyFont="1" applyBorder="1" applyAlignment="1">
      <alignment horizontal="center" vertical="center"/>
    </xf>
    <xf numFmtId="0" fontId="4" fillId="0" borderId="0" xfId="9" applyBorder="1"/>
    <xf numFmtId="0" fontId="5" fillId="0" borderId="19" xfId="9" applyFont="1" applyBorder="1" applyAlignment="1">
      <alignment horizontal="center" vertical="center" wrapText="1"/>
    </xf>
    <xf numFmtId="0" fontId="5" fillId="0" borderId="20" xfId="9" applyFont="1" applyBorder="1" applyAlignment="1">
      <alignment horizontal="center"/>
    </xf>
    <xf numFmtId="0" fontId="5" fillId="0" borderId="21" xfId="9" applyFont="1" applyBorder="1" applyAlignment="1">
      <alignment horizontal="center"/>
    </xf>
    <xf numFmtId="0" fontId="4" fillId="3" borderId="6" xfId="9" applyFill="1" applyBorder="1" applyAlignment="1">
      <alignment horizontal="center" wrapText="1"/>
    </xf>
    <xf numFmtId="165" fontId="0" fillId="0" borderId="7" xfId="10" applyNumberFormat="1" applyFont="1" applyBorder="1" applyAlignment="1">
      <alignment horizontal="center"/>
    </xf>
    <xf numFmtId="3" fontId="4" fillId="3" borderId="7" xfId="9" applyNumberFormat="1" applyFill="1" applyBorder="1" applyAlignment="1">
      <alignment horizontal="center" wrapText="1"/>
    </xf>
    <xf numFmtId="3" fontId="4" fillId="3" borderId="8" xfId="9" applyNumberFormat="1" applyFill="1" applyBorder="1" applyAlignment="1">
      <alignment horizontal="center" wrapText="1"/>
    </xf>
    <xf numFmtId="0" fontId="5" fillId="0" borderId="7" xfId="9" applyFont="1" applyBorder="1" applyAlignment="1">
      <alignment horizontal="center"/>
    </xf>
    <xf numFmtId="3" fontId="4" fillId="0" borderId="7" xfId="9" applyNumberFormat="1" applyBorder="1" applyAlignment="1">
      <alignment horizontal="center"/>
    </xf>
    <xf numFmtId="0" fontId="4" fillId="0" borderId="6" xfId="9" applyBorder="1" applyAlignment="1">
      <alignment horizontal="center" wrapText="1"/>
    </xf>
    <xf numFmtId="0" fontId="4" fillId="0" borderId="25" xfId="9" applyBorder="1" applyAlignment="1">
      <alignment horizontal="center" wrapText="1"/>
    </xf>
    <xf numFmtId="165" fontId="0" fillId="0" borderId="26" xfId="10" applyNumberFormat="1" applyFont="1" applyBorder="1" applyAlignment="1">
      <alignment horizontal="center"/>
    </xf>
    <xf numFmtId="3" fontId="4" fillId="3" borderId="26" xfId="9" applyNumberFormat="1" applyFill="1" applyBorder="1" applyAlignment="1">
      <alignment horizontal="center" wrapText="1"/>
    </xf>
    <xf numFmtId="3" fontId="4" fillId="3" borderId="27" xfId="9" applyNumberFormat="1" applyFill="1" applyBorder="1" applyAlignment="1">
      <alignment horizontal="center" wrapText="1"/>
    </xf>
    <xf numFmtId="0" fontId="4" fillId="0" borderId="0" xfId="9" applyFont="1" applyFill="1" applyBorder="1" applyAlignment="1">
      <alignment horizontal="center" wrapText="1"/>
    </xf>
    <xf numFmtId="165" fontId="4" fillId="0" borderId="0" xfId="10" applyNumberFormat="1" applyFont="1" applyFill="1" applyBorder="1" applyAlignment="1">
      <alignment horizontal="center"/>
    </xf>
    <xf numFmtId="3" fontId="4" fillId="0" borderId="0" xfId="9" applyNumberFormat="1" applyFont="1" applyFill="1" applyBorder="1" applyAlignment="1">
      <alignment horizontal="center" wrapText="1"/>
    </xf>
    <xf numFmtId="0" fontId="4" fillId="0" borderId="0" xfId="9" applyFont="1" applyFill="1"/>
    <xf numFmtId="0" fontId="0" fillId="4" borderId="29" xfId="0" applyFill="1" applyBorder="1"/>
    <xf numFmtId="0" fontId="0" fillId="4" borderId="23" xfId="0" applyFill="1" applyBorder="1"/>
    <xf numFmtId="0" fontId="0" fillId="0" borderId="0" xfId="0" applyFont="1"/>
    <xf numFmtId="44" fontId="0" fillId="0" borderId="0" xfId="0" applyNumberFormat="1"/>
    <xf numFmtId="0" fontId="4" fillId="0" borderId="0" xfId="9" applyAlignment="1">
      <alignment horizontal="center"/>
    </xf>
    <xf numFmtId="0" fontId="12" fillId="0" borderId="0" xfId="0" applyFont="1" applyAlignment="1">
      <alignment horizontal="left" indent="1"/>
    </xf>
    <xf numFmtId="9" fontId="4" fillId="0" borderId="0" xfId="9" applyNumberFormat="1" applyAlignment="1">
      <alignment horizontal="center"/>
    </xf>
    <xf numFmtId="0" fontId="13" fillId="0" borderId="28" xfId="24" applyFont="1"/>
    <xf numFmtId="0" fontId="14" fillId="4" borderId="32" xfId="0" applyFont="1" applyFill="1" applyBorder="1" applyAlignment="1">
      <alignment horizontal="right"/>
    </xf>
    <xf numFmtId="0" fontId="14" fillId="4" borderId="32" xfId="0" applyFont="1" applyFill="1" applyBorder="1" applyAlignment="1">
      <alignment horizontal="center"/>
    </xf>
    <xf numFmtId="0" fontId="14" fillId="4" borderId="24" xfId="0" applyFont="1" applyFill="1" applyBorder="1" applyAlignment="1">
      <alignment horizontal="center"/>
    </xf>
    <xf numFmtId="0" fontId="14" fillId="4" borderId="0" xfId="0" applyFont="1" applyFill="1" applyBorder="1" applyAlignment="1">
      <alignment horizontal="right"/>
    </xf>
    <xf numFmtId="166" fontId="14" fillId="4" borderId="0" xfId="0" applyNumberFormat="1" applyFont="1" applyFill="1" applyBorder="1" applyAlignment="1">
      <alignment horizontal="center"/>
    </xf>
    <xf numFmtId="166" fontId="14" fillId="4" borderId="30" xfId="0" applyNumberFormat="1" applyFont="1" applyFill="1" applyBorder="1" applyAlignment="1">
      <alignment horizontal="center"/>
    </xf>
    <xf numFmtId="164" fontId="14" fillId="4" borderId="0" xfId="2" applyNumberFormat="1" applyFont="1" applyFill="1" applyBorder="1" applyAlignment="1">
      <alignment horizontal="left" indent="6"/>
    </xf>
    <xf numFmtId="167" fontId="14" fillId="0" borderId="34" xfId="1" applyNumberFormat="1" applyFont="1" applyBorder="1"/>
    <xf numFmtId="167" fontId="14" fillId="0" borderId="0" xfId="1" applyNumberFormat="1" applyFont="1" applyBorder="1"/>
    <xf numFmtId="167" fontId="14" fillId="0" borderId="35" xfId="1" applyNumberFormat="1" applyFont="1" applyBorder="1"/>
    <xf numFmtId="164" fontId="14" fillId="4" borderId="22" xfId="2" applyNumberFormat="1" applyFont="1" applyFill="1" applyBorder="1" applyAlignment="1">
      <alignment horizontal="left" indent="6"/>
    </xf>
    <xf numFmtId="167" fontId="14" fillId="0" borderId="36" xfId="1" applyNumberFormat="1" applyFont="1" applyBorder="1"/>
    <xf numFmtId="167" fontId="14" fillId="0" borderId="37" xfId="1" applyNumberFormat="1" applyFont="1" applyBorder="1"/>
    <xf numFmtId="167" fontId="14" fillId="0" borderId="38" xfId="1" applyNumberFormat="1" applyFont="1" applyBorder="1"/>
    <xf numFmtId="0" fontId="14" fillId="0" borderId="0" xfId="0" applyFont="1"/>
    <xf numFmtId="0" fontId="16" fillId="0" borderId="0" xfId="0" applyFont="1" applyAlignment="1">
      <alignment horizontal="center" wrapText="1"/>
    </xf>
    <xf numFmtId="0" fontId="14" fillId="0" borderId="0" xfId="0" applyFont="1" applyFill="1" applyAlignment="1">
      <alignment horizontal="right" indent="1"/>
    </xf>
    <xf numFmtId="0" fontId="13" fillId="0" borderId="0" xfId="24" applyFont="1" applyBorder="1"/>
    <xf numFmtId="0" fontId="0" fillId="0" borderId="34" xfId="0" applyBorder="1"/>
    <xf numFmtId="0" fontId="0" fillId="0" borderId="0" xfId="0" applyBorder="1"/>
    <xf numFmtId="0" fontId="19" fillId="0" borderId="0" xfId="24" applyFont="1" applyBorder="1"/>
    <xf numFmtId="0" fontId="19" fillId="0" borderId="28" xfId="24" applyFont="1"/>
    <xf numFmtId="0" fontId="17" fillId="5" borderId="33" xfId="0" applyNumberFormat="1" applyFont="1" applyFill="1" applyBorder="1" applyAlignment="1" applyProtection="1">
      <alignment horizontal="center"/>
      <protection locked="0"/>
    </xf>
    <xf numFmtId="0" fontId="14" fillId="5" borderId="33" xfId="0" applyFont="1" applyFill="1" applyBorder="1" applyAlignment="1" applyProtection="1">
      <alignment horizontal="center"/>
      <protection locked="0"/>
    </xf>
    <xf numFmtId="0" fontId="22" fillId="0" borderId="0" xfId="0" applyFont="1"/>
    <xf numFmtId="0" fontId="0" fillId="0" borderId="0" xfId="0" applyAlignment="1">
      <alignment horizontal="left" vertical="top" wrapText="1"/>
    </xf>
    <xf numFmtId="0" fontId="14" fillId="4" borderId="39" xfId="0" quotePrefix="1" applyFont="1" applyFill="1" applyBorder="1" applyAlignment="1">
      <alignment horizontal="left" vertical="top" wrapText="1"/>
    </xf>
    <xf numFmtId="0" fontId="14" fillId="4" borderId="40" xfId="0" quotePrefix="1" applyFont="1" applyFill="1" applyBorder="1" applyAlignment="1">
      <alignment horizontal="left" vertical="top" wrapText="1"/>
    </xf>
    <xf numFmtId="0" fontId="14" fillId="4" borderId="41" xfId="0" quotePrefix="1" applyFont="1" applyFill="1" applyBorder="1" applyAlignment="1">
      <alignment horizontal="left" vertical="top" wrapText="1"/>
    </xf>
    <xf numFmtId="0" fontId="14" fillId="4" borderId="42" xfId="0" quotePrefix="1" applyFont="1" applyFill="1" applyBorder="1" applyAlignment="1">
      <alignment horizontal="left" vertical="top" wrapText="1"/>
    </xf>
    <xf numFmtId="0" fontId="14" fillId="4" borderId="0" xfId="0" quotePrefix="1" applyFont="1" applyFill="1" applyBorder="1" applyAlignment="1">
      <alignment horizontal="left" vertical="top" wrapText="1"/>
    </xf>
    <xf numFmtId="0" fontId="14" fillId="4" borderId="43" xfId="0" quotePrefix="1" applyFont="1" applyFill="1" applyBorder="1" applyAlignment="1">
      <alignment horizontal="left" vertical="top" wrapText="1"/>
    </xf>
    <xf numFmtId="0" fontId="14" fillId="4" borderId="44" xfId="0" quotePrefix="1" applyFont="1" applyFill="1" applyBorder="1" applyAlignment="1">
      <alignment horizontal="left" vertical="top" wrapText="1"/>
    </xf>
    <xf numFmtId="0" fontId="14" fillId="4" borderId="28" xfId="0" quotePrefix="1" applyFont="1" applyFill="1" applyBorder="1" applyAlignment="1">
      <alignment horizontal="left" vertical="top" wrapText="1"/>
    </xf>
    <xf numFmtId="0" fontId="14" fillId="4" borderId="45" xfId="0" quotePrefix="1" applyFont="1" applyFill="1" applyBorder="1" applyAlignment="1">
      <alignment horizontal="left" vertical="top" wrapText="1"/>
    </xf>
    <xf numFmtId="0" fontId="9" fillId="0" borderId="22" xfId="23" applyBorder="1" applyAlignment="1">
      <alignment horizontal="center"/>
    </xf>
    <xf numFmtId="0" fontId="15" fillId="4" borderId="29" xfId="0" applyFont="1" applyFill="1" applyBorder="1" applyAlignment="1">
      <alignment horizontal="center" vertical="center" textRotation="90" wrapText="1"/>
    </xf>
    <xf numFmtId="0" fontId="15" fillId="4" borderId="31" xfId="0" applyFont="1" applyFill="1" applyBorder="1" applyAlignment="1">
      <alignment horizontal="center" vertical="center" textRotation="90" wrapText="1"/>
    </xf>
    <xf numFmtId="5" fontId="17" fillId="5" borderId="33" xfId="0" applyNumberFormat="1" applyFont="1" applyFill="1" applyBorder="1" applyAlignment="1" applyProtection="1">
      <alignment horizontal="center"/>
      <protection locked="0"/>
    </xf>
    <xf numFmtId="0" fontId="17" fillId="4" borderId="39" xfId="0" applyNumberFormat="1" applyFont="1" applyFill="1" applyBorder="1" applyAlignment="1">
      <alignment horizontal="left" vertical="top" wrapText="1"/>
    </xf>
    <xf numFmtId="0" fontId="17" fillId="4" borderId="40" xfId="0" applyNumberFormat="1" applyFont="1" applyFill="1" applyBorder="1" applyAlignment="1">
      <alignment horizontal="left" vertical="top" wrapText="1"/>
    </xf>
    <xf numFmtId="0" fontId="17" fillId="4" borderId="41" xfId="0" applyNumberFormat="1" applyFont="1" applyFill="1" applyBorder="1" applyAlignment="1">
      <alignment horizontal="left" vertical="top" wrapText="1"/>
    </xf>
    <xf numFmtId="0" fontId="17" fillId="4" borderId="42" xfId="0" applyNumberFormat="1" applyFont="1" applyFill="1" applyBorder="1" applyAlignment="1">
      <alignment horizontal="left" vertical="top" wrapText="1"/>
    </xf>
    <xf numFmtId="0" fontId="17" fillId="4" borderId="0" xfId="0" applyNumberFormat="1" applyFont="1" applyFill="1" applyBorder="1" applyAlignment="1">
      <alignment horizontal="left" vertical="top" wrapText="1"/>
    </xf>
    <xf numFmtId="0" fontId="17" fillId="4" borderId="43" xfId="0" applyNumberFormat="1" applyFont="1" applyFill="1" applyBorder="1" applyAlignment="1">
      <alignment horizontal="left" vertical="top" wrapText="1"/>
    </xf>
    <xf numFmtId="0" fontId="17" fillId="4" borderId="42" xfId="0" applyNumberFormat="1" applyFont="1" applyFill="1" applyBorder="1" applyAlignment="1">
      <alignment horizontal="left" vertical="center" wrapText="1"/>
    </xf>
    <xf numFmtId="0" fontId="17" fillId="4" borderId="0" xfId="0" applyNumberFormat="1" applyFont="1" applyFill="1" applyBorder="1" applyAlignment="1">
      <alignment horizontal="left" vertical="center" wrapText="1"/>
    </xf>
    <xf numFmtId="0" fontId="17" fillId="4" borderId="43" xfId="0" applyNumberFormat="1" applyFont="1" applyFill="1" applyBorder="1" applyAlignment="1">
      <alignment horizontal="left" vertical="center" wrapText="1"/>
    </xf>
    <xf numFmtId="0" fontId="17" fillId="4" borderId="44" xfId="0" applyNumberFormat="1" applyFont="1" applyFill="1" applyBorder="1" applyAlignment="1">
      <alignment horizontal="left" vertical="center" wrapText="1"/>
    </xf>
    <xf numFmtId="0" fontId="17" fillId="4" borderId="28" xfId="0" applyNumberFormat="1" applyFont="1" applyFill="1" applyBorder="1" applyAlignment="1">
      <alignment horizontal="left" vertical="center" wrapText="1"/>
    </xf>
    <xf numFmtId="0" fontId="17" fillId="4" borderId="45" xfId="0" applyNumberFormat="1" applyFont="1" applyFill="1" applyBorder="1" applyAlignment="1">
      <alignment horizontal="left" vertical="center" wrapText="1"/>
    </xf>
    <xf numFmtId="0" fontId="14" fillId="4" borderId="23" xfId="0" applyFont="1" applyFill="1" applyBorder="1" applyAlignment="1" applyProtection="1">
      <alignment horizontal="right" wrapText="1"/>
    </xf>
    <xf numFmtId="0" fontId="14" fillId="4" borderId="32" xfId="0" applyFont="1" applyFill="1" applyBorder="1" applyAlignment="1" applyProtection="1">
      <alignment horizontal="right" wrapText="1"/>
    </xf>
    <xf numFmtId="5" fontId="17" fillId="5" borderId="46" xfId="0" applyNumberFormat="1" applyFont="1" applyFill="1" applyBorder="1" applyAlignment="1" applyProtection="1">
      <alignment horizontal="center"/>
      <protection locked="0"/>
    </xf>
    <xf numFmtId="5" fontId="17" fillId="5" borderId="47" xfId="0" applyNumberFormat="1" applyFont="1" applyFill="1" applyBorder="1" applyAlignment="1" applyProtection="1">
      <alignment horizontal="center"/>
      <protection locked="0"/>
    </xf>
    <xf numFmtId="0" fontId="14" fillId="4" borderId="23" xfId="0" applyFont="1" applyFill="1" applyBorder="1" applyAlignment="1" applyProtection="1">
      <alignment horizontal="center" vertical="center" wrapText="1"/>
    </xf>
    <xf numFmtId="0" fontId="14" fillId="4" borderId="32" xfId="0" applyFont="1" applyFill="1" applyBorder="1" applyAlignment="1" applyProtection="1">
      <alignment horizontal="center" vertical="center" wrapText="1"/>
    </xf>
    <xf numFmtId="0" fontId="6" fillId="0" borderId="4" xfId="9" applyFont="1" applyBorder="1" applyAlignment="1">
      <alignment horizontal="center" vertical="center"/>
    </xf>
    <xf numFmtId="0" fontId="6" fillId="0" borderId="5" xfId="9" applyFont="1" applyBorder="1" applyAlignment="1">
      <alignment horizontal="center" vertical="center"/>
    </xf>
    <xf numFmtId="0" fontId="6" fillId="0" borderId="0" xfId="9" applyFont="1" applyBorder="1" applyAlignment="1">
      <alignment horizontal="center" vertical="center"/>
    </xf>
    <xf numFmtId="0" fontId="6" fillId="0" borderId="9" xfId="9" applyFont="1" applyBorder="1" applyAlignment="1">
      <alignment horizontal="center" vertical="center"/>
    </xf>
    <xf numFmtId="0" fontId="6" fillId="0" borderId="16" xfId="9" applyFont="1" applyBorder="1" applyAlignment="1">
      <alignment horizontal="center" vertical="center"/>
    </xf>
    <xf numFmtId="0" fontId="6" fillId="0" borderId="15" xfId="9" applyFont="1" applyBorder="1" applyAlignment="1">
      <alignment horizontal="center" vertical="center"/>
    </xf>
    <xf numFmtId="0" fontId="5" fillId="0" borderId="10" xfId="9" applyFont="1" applyBorder="1" applyAlignment="1">
      <alignment horizontal="left" vertical="center"/>
    </xf>
    <xf numFmtId="0" fontId="5" fillId="0" borderId="13" xfId="9" applyFont="1" applyBorder="1" applyAlignment="1">
      <alignment horizontal="left" vertical="center"/>
    </xf>
    <xf numFmtId="0" fontId="4" fillId="2" borderId="11" xfId="9" applyFill="1" applyBorder="1" applyAlignment="1">
      <alignment horizontal="center" vertical="center" wrapText="1"/>
    </xf>
    <xf numFmtId="0" fontId="4" fillId="2" borderId="12" xfId="9" applyFill="1" applyBorder="1" applyAlignment="1">
      <alignment horizontal="center" vertical="center" wrapText="1"/>
    </xf>
    <xf numFmtId="0" fontId="4" fillId="2" borderId="14" xfId="9" applyFill="1" applyBorder="1" applyAlignment="1">
      <alignment horizontal="center" vertical="center" wrapText="1"/>
    </xf>
    <xf numFmtId="0" fontId="4" fillId="2" borderId="15" xfId="9" applyFill="1" applyBorder="1" applyAlignment="1">
      <alignment horizontal="center" vertical="center" wrapText="1"/>
    </xf>
    <xf numFmtId="0" fontId="5" fillId="3" borderId="7" xfId="9" applyFont="1" applyFill="1" applyBorder="1" applyAlignment="1">
      <alignment horizontal="center"/>
    </xf>
    <xf numFmtId="0" fontId="5" fillId="0" borderId="1" xfId="9" applyFont="1" applyBorder="1" applyAlignment="1">
      <alignment horizontal="center"/>
    </xf>
    <xf numFmtId="0" fontId="5" fillId="0" borderId="2" xfId="9" applyFont="1" applyBorder="1" applyAlignment="1">
      <alignment horizontal="center"/>
    </xf>
    <xf numFmtId="0" fontId="5" fillId="0" borderId="3" xfId="9" applyFont="1" applyBorder="1" applyAlignment="1">
      <alignment horizontal="center"/>
    </xf>
    <xf numFmtId="0" fontId="4" fillId="0" borderId="0" xfId="9" applyAlignment="1">
      <alignment horizontal="center"/>
    </xf>
    <xf numFmtId="0" fontId="5" fillId="0" borderId="7" xfId="9" applyFont="1" applyBorder="1" applyAlignment="1">
      <alignment horizontal="center" vertical="center"/>
    </xf>
    <xf numFmtId="0" fontId="5" fillId="0" borderId="8" xfId="9" applyFont="1" applyBorder="1" applyAlignment="1">
      <alignment horizontal="center" vertical="center"/>
    </xf>
    <xf numFmtId="0" fontId="4" fillId="0" borderId="22" xfId="9" applyBorder="1" applyAlignment="1">
      <alignment horizontal="center"/>
    </xf>
    <xf numFmtId="0" fontId="5" fillId="0" borderId="23" xfId="9" applyFont="1" applyBorder="1" applyAlignment="1">
      <alignment horizontal="center"/>
    </xf>
    <xf numFmtId="0" fontId="5" fillId="0" borderId="24" xfId="9" applyFont="1" applyBorder="1" applyAlignment="1">
      <alignment horizontal="center"/>
    </xf>
    <xf numFmtId="0" fontId="4" fillId="0" borderId="0" xfId="9" applyBorder="1" applyAlignment="1">
      <alignment horizontal="center"/>
    </xf>
    <xf numFmtId="9" fontId="14" fillId="4" borderId="32" xfId="2" applyNumberFormat="1" applyFont="1" applyFill="1" applyBorder="1"/>
    <xf numFmtId="164" fontId="14" fillId="4" borderId="32" xfId="2" applyNumberFormat="1" applyFont="1" applyFill="1" applyBorder="1"/>
    <xf numFmtId="164" fontId="14" fillId="4" borderId="24" xfId="2" applyNumberFormat="1" applyFont="1" applyFill="1" applyBorder="1"/>
  </cellXfs>
  <cellStyles count="101">
    <cellStyle name="Currency" xfId="1" builtinId="4"/>
    <cellStyle name="Followed Hyperlink" xfId="4" builtinId="9" hidden="1"/>
    <cellStyle name="Followed Hyperlink" xfId="6" builtinId="9" hidden="1"/>
    <cellStyle name="Followed Hyperlink" xfId="8"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Heading 3" xfId="24" builtinId="18"/>
    <cellStyle name="Hyperlink" xfId="3" builtinId="8" hidden="1"/>
    <cellStyle name="Hyperlink" xfId="5" builtinId="8" hidden="1"/>
    <cellStyle name="Hyperlink" xfId="7"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Normal" xfId="0" builtinId="0"/>
    <cellStyle name="Normal 2" xfId="9" xr:uid="{00000000-0005-0000-0000-000061000000}"/>
    <cellStyle name="Percent" xfId="2" builtinId="5"/>
    <cellStyle name="Percent 2" xfId="10" xr:uid="{00000000-0005-0000-0000-000063000000}"/>
    <cellStyle name="Title" xfId="23" builtinId="15"/>
  </cellStyles>
  <dxfs count="8">
    <dxf>
      <font>
        <color theme="1"/>
      </font>
      <fill>
        <patternFill>
          <bgColor theme="4" tint="0.79998168889431442"/>
        </patternFill>
      </fill>
    </dxf>
    <dxf>
      <font>
        <color theme="9"/>
      </font>
      <fill>
        <patternFill>
          <bgColor theme="9" tint="0.79998168889431442"/>
        </patternFill>
      </fill>
    </dxf>
    <dxf>
      <font>
        <color theme="1"/>
      </font>
      <fill>
        <patternFill>
          <bgColor theme="4" tint="0.79998168889431442"/>
        </patternFill>
      </fill>
    </dxf>
    <dxf>
      <font>
        <color theme="9"/>
      </font>
      <fill>
        <patternFill>
          <bgColor theme="9" tint="0.79998168889431442"/>
        </patternFill>
      </fill>
    </dxf>
    <dxf>
      <font>
        <color theme="1"/>
      </font>
      <fill>
        <patternFill>
          <bgColor theme="4" tint="0.79998168889431442"/>
        </patternFill>
      </fill>
    </dxf>
    <dxf>
      <font>
        <color theme="9"/>
      </font>
      <fill>
        <patternFill>
          <bgColor theme="9" tint="0.79998168889431442"/>
        </patternFill>
      </fill>
    </dxf>
    <dxf>
      <font>
        <color theme="1"/>
      </font>
      <fill>
        <patternFill>
          <bgColor theme="4" tint="0.79998168889431442"/>
        </patternFill>
      </fill>
    </dxf>
    <dxf>
      <font>
        <color theme="9"/>
      </font>
      <fill>
        <patternFill>
          <bgColor theme="9" tint="0.7999816888943144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Probability of Living Until...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447074749912494E-2"/>
          <c:y val="0.10979695682297499"/>
          <c:w val="0.90470696797156602"/>
          <c:h val="0.75182071255830396"/>
        </c:manualLayout>
      </c:layout>
      <c:lineChart>
        <c:grouping val="standard"/>
        <c:varyColors val="0"/>
        <c:ser>
          <c:idx val="0"/>
          <c:order val="0"/>
          <c:tx>
            <c:strRef>
              <c:f>'Joint Life Calculator'!$M$8</c:f>
              <c:strCache>
                <c:ptCount val="1"/>
                <c:pt idx="0">
                  <c:v>Employee</c:v>
                </c:pt>
              </c:strCache>
            </c:strRef>
          </c:tx>
          <c:spPr>
            <a:ln w="28575" cap="rnd">
              <a:solidFill>
                <a:schemeClr val="accent1"/>
              </a:solidFill>
              <a:round/>
            </a:ln>
            <a:effectLst/>
          </c:spPr>
          <c:marker>
            <c:symbol val="none"/>
          </c:marker>
          <c:cat>
            <c:numRef>
              <c:f>'Joint Life Calculator'!$L$9:$L$58</c:f>
              <c:numCache>
                <c:formatCode>General</c:formatCode>
                <c:ptCount val="50"/>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numCache>
            </c:numRef>
          </c:cat>
          <c:val>
            <c:numRef>
              <c:f>'Joint Life Calculator'!$M$9:$M$58</c:f>
              <c:numCache>
                <c:formatCode>0%</c:formatCode>
                <c:ptCount val="50"/>
                <c:pt idx="0">
                  <c:v>0.98879366406540314</c:v>
                </c:pt>
                <c:pt idx="1">
                  <c:v>0.97692539947974733</c:v>
                </c:pt>
                <c:pt idx="2">
                  <c:v>0.9643487551096247</c:v>
                </c:pt>
                <c:pt idx="3">
                  <c:v>0.9510753437383872</c:v>
                </c:pt>
                <c:pt idx="4">
                  <c:v>0.93704710144927539</c:v>
                </c:pt>
                <c:pt idx="5">
                  <c:v>0.92219435154217766</c:v>
                </c:pt>
                <c:pt idx="6">
                  <c:v>0.90642419175027866</c:v>
                </c:pt>
                <c:pt idx="7">
                  <c:v>0.88969017094017089</c:v>
                </c:pt>
                <c:pt idx="8">
                  <c:v>0.87193422519509478</c:v>
                </c:pt>
                <c:pt idx="9">
                  <c:v>0.85308667781493863</c:v>
                </c:pt>
                <c:pt idx="10">
                  <c:v>0.8330081753994798</c:v>
                </c:pt>
                <c:pt idx="11">
                  <c:v>0.8116058156819026</c:v>
                </c:pt>
                <c:pt idx="12">
                  <c:v>0.78885637309550349</c:v>
                </c:pt>
                <c:pt idx="13">
                  <c:v>0.76473662207357862</c:v>
                </c:pt>
                <c:pt idx="14">
                  <c:v>0.73923494983277593</c:v>
                </c:pt>
                <c:pt idx="15">
                  <c:v>0.71220039018952064</c:v>
                </c:pt>
                <c:pt idx="16">
                  <c:v>0.68351681531029362</c:v>
                </c:pt>
                <c:pt idx="17">
                  <c:v>0.65320745076179854</c:v>
                </c:pt>
                <c:pt idx="18">
                  <c:v>0.62133036046079526</c:v>
                </c:pt>
                <c:pt idx="19">
                  <c:v>0.58794360832404313</c:v>
                </c:pt>
                <c:pt idx="20">
                  <c:v>0.55301235600148646</c:v>
                </c:pt>
                <c:pt idx="21">
                  <c:v>0.51658305462653287</c:v>
                </c:pt>
                <c:pt idx="22">
                  <c:v>0.47882989594946118</c:v>
                </c:pt>
                <c:pt idx="23">
                  <c:v>0.44000836120401338</c:v>
                </c:pt>
                <c:pt idx="24">
                  <c:v>0.4004319955406912</c:v>
                </c:pt>
                <c:pt idx="25">
                  <c:v>0.36046079524340396</c:v>
                </c:pt>
                <c:pt idx="26">
                  <c:v>0.32048959494611667</c:v>
                </c:pt>
                <c:pt idx="27">
                  <c:v>0.28104096989966554</c:v>
                </c:pt>
                <c:pt idx="28">
                  <c:v>0.24266072092159049</c:v>
                </c:pt>
                <c:pt idx="29">
                  <c:v>0.20595271274619101</c:v>
                </c:pt>
                <c:pt idx="30">
                  <c:v>0.17149758454106281</c:v>
                </c:pt>
                <c:pt idx="31">
                  <c:v>0.13985274990709773</c:v>
                </c:pt>
                <c:pt idx="32">
                  <c:v>0.11147110739502043</c:v>
                </c:pt>
                <c:pt idx="33">
                  <c:v>8.6666202155332592E-2</c:v>
                </c:pt>
                <c:pt idx="34">
                  <c:v>6.5577387588257152E-2</c:v>
                </c:pt>
                <c:pt idx="35">
                  <c:v>4.8274340393905608E-2</c:v>
                </c:pt>
                <c:pt idx="36">
                  <c:v>3.4571256038647344E-2</c:v>
                </c:pt>
                <c:pt idx="37">
                  <c:v>2.4096525455221108E-2</c:v>
                </c:pt>
                <c:pt idx="38">
                  <c:v>1.637402452619844E-2</c:v>
                </c:pt>
                <c:pt idx="39">
                  <c:v>1.085795243403939E-2</c:v>
                </c:pt>
                <c:pt idx="40">
                  <c:v>7.025733927907841E-3</c:v>
                </c:pt>
                <c:pt idx="41">
                  <c:v>4.412857673727239E-3</c:v>
                </c:pt>
                <c:pt idx="42">
                  <c:v>2.6941657376439985E-3</c:v>
                </c:pt>
                <c:pt idx="43">
                  <c:v>1.5909513192121888E-3</c:v>
                </c:pt>
                <c:pt idx="44">
                  <c:v>9.0579710144927537E-4</c:v>
                </c:pt>
                <c:pt idx="45">
                  <c:v>4.9934968413229287E-4</c:v>
                </c:pt>
                <c:pt idx="46">
                  <c:v>2.6709401709401712E-4</c:v>
                </c:pt>
                <c:pt idx="47">
                  <c:v>1.2774061687105166E-4</c:v>
                </c:pt>
                <c:pt idx="48">
                  <c:v>5.806391675956893E-5</c:v>
                </c:pt>
                <c:pt idx="49">
                  <c:v>2.3225566703827574E-5</c:v>
                </c:pt>
              </c:numCache>
            </c:numRef>
          </c:val>
          <c:smooth val="0"/>
          <c:extLst>
            <c:ext xmlns:c16="http://schemas.microsoft.com/office/drawing/2014/chart" uri="{C3380CC4-5D6E-409C-BE32-E72D297353CC}">
              <c16:uniqueId val="{00000000-424B-7244-A36B-6C918B4FEB54}"/>
            </c:ext>
          </c:extLst>
        </c:ser>
        <c:ser>
          <c:idx val="1"/>
          <c:order val="1"/>
          <c:tx>
            <c:strRef>
              <c:f>'Joint Life Calculator'!$N$8</c:f>
              <c:strCache>
                <c:ptCount val="1"/>
                <c:pt idx="0">
                  <c:v>Spouse</c:v>
                </c:pt>
              </c:strCache>
            </c:strRef>
          </c:tx>
          <c:spPr>
            <a:ln w="28575" cap="rnd">
              <a:solidFill>
                <a:schemeClr val="accent2"/>
              </a:solidFill>
              <a:round/>
            </a:ln>
            <a:effectLst/>
          </c:spPr>
          <c:marker>
            <c:symbol val="none"/>
          </c:marker>
          <c:cat>
            <c:numRef>
              <c:f>'Joint Life Calculator'!$L$9:$L$58</c:f>
              <c:numCache>
                <c:formatCode>General</c:formatCode>
                <c:ptCount val="50"/>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numCache>
            </c:numRef>
          </c:cat>
          <c:val>
            <c:numRef>
              <c:f>'Joint Life Calculator'!$N$9:$N$58</c:f>
              <c:numCache>
                <c:formatCode>0%</c:formatCode>
                <c:ptCount val="50"/>
                <c:pt idx="0">
                  <c:v>0.99345541157703821</c:v>
                </c:pt>
                <c:pt idx="1">
                  <c:v>0.98646286301160324</c:v>
                </c:pt>
                <c:pt idx="2">
                  <c:v>0.97895679916089418</c:v>
                </c:pt>
                <c:pt idx="3">
                  <c:v>0.97084981316784302</c:v>
                </c:pt>
                <c:pt idx="4">
                  <c:v>0.96206542403251538</c:v>
                </c:pt>
                <c:pt idx="5">
                  <c:v>0.95248344732644274</c:v>
                </c:pt>
                <c:pt idx="6">
                  <c:v>0.94206017962109123</c:v>
                </c:pt>
                <c:pt idx="7">
                  <c:v>0.93074099163079349</c:v>
                </c:pt>
                <c:pt idx="8">
                  <c:v>0.91852588335554919</c:v>
                </c:pt>
                <c:pt idx="9">
                  <c:v>0.9053602255096912</c:v>
                </c:pt>
                <c:pt idx="10">
                  <c:v>0.89112383366475101</c:v>
                </c:pt>
                <c:pt idx="11">
                  <c:v>0.87567467167799318</c:v>
                </c:pt>
                <c:pt idx="12">
                  <c:v>0.85894718440661666</c:v>
                </c:pt>
                <c:pt idx="13">
                  <c:v>0.84086489085068727</c:v>
                </c:pt>
                <c:pt idx="14">
                  <c:v>0.82137316172453734</c:v>
                </c:pt>
                <c:pt idx="15">
                  <c:v>0.800253479885497</c:v>
                </c:pt>
                <c:pt idx="16">
                  <c:v>0.77735288333369756</c:v>
                </c:pt>
                <c:pt idx="17">
                  <c:v>0.75266044621200534</c:v>
                </c:pt>
                <c:pt idx="18">
                  <c:v>0.72620894609182085</c:v>
                </c:pt>
                <c:pt idx="19">
                  <c:v>0.69794375368747674</c:v>
                </c:pt>
                <c:pt idx="20">
                  <c:v>0.66772283285623757</c:v>
                </c:pt>
                <c:pt idx="21">
                  <c:v>0.6354369250267683</c:v>
                </c:pt>
                <c:pt idx="22">
                  <c:v>0.60109695605620261</c:v>
                </c:pt>
                <c:pt idx="23">
                  <c:v>0.56480125865874176</c:v>
                </c:pt>
                <c:pt idx="24">
                  <c:v>0.52668094311998781</c:v>
                </c:pt>
                <c:pt idx="25">
                  <c:v>0.48691082315407641</c:v>
                </c:pt>
                <c:pt idx="26">
                  <c:v>0.44573126761794463</c:v>
                </c:pt>
                <c:pt idx="27">
                  <c:v>0.40352468151126458</c:v>
                </c:pt>
                <c:pt idx="28">
                  <c:v>0.36073902497650939</c:v>
                </c:pt>
                <c:pt idx="29">
                  <c:v>0.31798614601315472</c:v>
                </c:pt>
                <c:pt idx="30">
                  <c:v>0.27595437362061054</c:v>
                </c:pt>
                <c:pt idx="31">
                  <c:v>0.23536481436968731</c:v>
                </c:pt>
                <c:pt idx="32">
                  <c:v>0.1969604265454625</c:v>
                </c:pt>
                <c:pt idx="33">
                  <c:v>0.16142953914734612</c:v>
                </c:pt>
                <c:pt idx="34">
                  <c:v>0.12935122260341322</c:v>
                </c:pt>
                <c:pt idx="35">
                  <c:v>0.1012499180560715</c:v>
                </c:pt>
                <c:pt idx="36">
                  <c:v>7.7387846076524699E-2</c:v>
                </c:pt>
                <c:pt idx="37">
                  <c:v>5.7743154950505866E-2</c:v>
                </c:pt>
                <c:pt idx="38">
                  <c:v>4.2086401678211656E-2</c:v>
                </c:pt>
                <c:pt idx="39">
                  <c:v>2.9991477831435878E-2</c:v>
                </c:pt>
                <c:pt idx="40">
                  <c:v>2.0857461267836462E-2</c:v>
                </c:pt>
                <c:pt idx="41">
                  <c:v>1.4116207416471823E-2</c:v>
                </c:pt>
                <c:pt idx="42">
                  <c:v>9.2869785634683046E-3</c:v>
                </c:pt>
                <c:pt idx="43">
                  <c:v>5.9108887092192385E-3</c:v>
                </c:pt>
                <c:pt idx="44">
                  <c:v>3.638310425452877E-3</c:v>
                </c:pt>
                <c:pt idx="45">
                  <c:v>2.1523938552979482E-3</c:v>
                </c:pt>
                <c:pt idx="46">
                  <c:v>1.2236959989511177E-3</c:v>
                </c:pt>
                <c:pt idx="47">
                  <c:v>6.664772851430195E-4</c:v>
                </c:pt>
                <c:pt idx="48">
                  <c:v>3.3870157113825578E-4</c:v>
                </c:pt>
                <c:pt idx="49">
                  <c:v>1.6388785700238183E-4</c:v>
                </c:pt>
              </c:numCache>
            </c:numRef>
          </c:val>
          <c:smooth val="0"/>
          <c:extLst>
            <c:ext xmlns:c16="http://schemas.microsoft.com/office/drawing/2014/chart" uri="{C3380CC4-5D6E-409C-BE32-E72D297353CC}">
              <c16:uniqueId val="{00000001-424B-7244-A36B-6C918B4FEB54}"/>
            </c:ext>
          </c:extLst>
        </c:ser>
        <c:ser>
          <c:idx val="2"/>
          <c:order val="2"/>
          <c:tx>
            <c:strRef>
              <c:f>'Joint Life Calculator'!$O$8</c:f>
              <c:strCache>
                <c:ptCount val="1"/>
                <c:pt idx="0">
                  <c:v>Either (Joint)</c:v>
                </c:pt>
              </c:strCache>
            </c:strRef>
          </c:tx>
          <c:spPr>
            <a:ln w="28575" cap="rnd">
              <a:solidFill>
                <a:schemeClr val="accent3"/>
              </a:solidFill>
              <a:round/>
            </a:ln>
            <a:effectLst/>
          </c:spPr>
          <c:marker>
            <c:symbol val="none"/>
          </c:marker>
          <c:cat>
            <c:numRef>
              <c:f>'Joint Life Calculator'!$L$9:$L$58</c:f>
              <c:numCache>
                <c:formatCode>General</c:formatCode>
                <c:ptCount val="50"/>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numCache>
            </c:numRef>
          </c:cat>
          <c:val>
            <c:numRef>
              <c:f>'Joint Life Calculator'!$O$9:$O$58</c:f>
              <c:numCache>
                <c:formatCode>0%</c:formatCode>
                <c:ptCount val="50"/>
                <c:pt idx="0">
                  <c:v>0.99992665914357859</c:v>
                </c:pt>
                <c:pt idx="1">
                  <c:v>0.99968763597180477</c:v>
                </c:pt>
                <c:pt idx="2">
                  <c:v>0.99924978369360773</c:v>
                </c:pt>
                <c:pt idx="3">
                  <c:v>0.99857383712927494</c:v>
                </c:pt>
                <c:pt idx="4">
                  <c:v>0.99761190848755421</c:v>
                </c:pt>
                <c:pt idx="5">
                  <c:v>0.99630294380675366</c:v>
                </c:pt>
                <c:pt idx="6">
                  <c:v>0.99457823447819993</c:v>
                </c:pt>
                <c:pt idx="7">
                  <c:v>0.99236005062593957</c:v>
                </c:pt>
                <c:pt idx="8">
                  <c:v>0.98956595412538317</c:v>
                </c:pt>
                <c:pt idx="9">
                  <c:v>0.98609615631878367</c:v>
                </c:pt>
                <c:pt idx="10">
                  <c:v>0.981818570328167</c:v>
                </c:pt>
                <c:pt idx="11">
                  <c:v>0.97657783118069585</c:v>
                </c:pt>
                <c:pt idx="12">
                  <c:v>0.9702175969305219</c:v>
                </c:pt>
                <c:pt idx="13">
                  <c:v>0.96256133667484289</c:v>
                </c:pt>
                <c:pt idx="14">
                  <c:v>0.95342036355588633</c:v>
                </c:pt>
                <c:pt idx="15">
                  <c:v>0.942513029450045</c:v>
                </c:pt>
                <c:pt idx="16">
                  <c:v>0.92953593145546798</c:v>
                </c:pt>
                <c:pt idx="17">
                  <c:v>0.91422448561442204</c:v>
                </c:pt>
                <c:pt idx="18">
                  <c:v>0.89632364030753087</c:v>
                </c:pt>
                <c:pt idx="19">
                  <c:v>0.8755357930612776</c:v>
                </c:pt>
                <c:pt idx="20">
                  <c:v>0.85147621190390932</c:v>
                </c:pt>
                <c:pt idx="21">
                  <c:v>0.82376403190048209</c:v>
                </c:pt>
                <c:pt idx="22">
                  <c:v>0.79210365908173452</c:v>
                </c:pt>
                <c:pt idx="23">
                  <c:v>0.75629234363435804</c:v>
                </c:pt>
                <c:pt idx="24">
                  <c:v>0.71621303759388899</c:v>
                </c:pt>
                <c:pt idx="25">
                  <c:v>0.67185935587074153</c:v>
                </c:pt>
                <c:pt idx="26">
                  <c:v>0.62336862915036706</c:v>
                </c:pt>
                <c:pt idx="27">
                  <c:v>0.57115868354055066</c:v>
                </c:pt>
                <c:pt idx="28">
                  <c:v>0.51586255403274861</c:v>
                </c:pt>
                <c:pt idx="29">
                  <c:v>0.45844874937223012</c:v>
                </c:pt>
                <c:pt idx="30">
                  <c:v>0.40012644964219657</c:v>
                </c:pt>
                <c:pt idx="31">
                  <c:v>0.34230114775581078</c:v>
                </c:pt>
                <c:pt idx="32">
                  <c:v>0.28647613708046471</c:v>
                </c:pt>
                <c:pt idx="33">
                  <c:v>0.23410525622909262</c:v>
                </c:pt>
                <c:pt idx="34">
                  <c:v>0.18644609493199149</c:v>
                </c:pt>
                <c:pt idx="35">
                  <c:v>0.14463648544088337</c:v>
                </c:pt>
                <c:pt idx="36">
                  <c:v>0.109283707074181</c:v>
                </c:pt>
                <c:pt idx="37">
                  <c:v>8.0448271002597327E-2</c:v>
                </c:pt>
                <c:pt idx="38">
                  <c:v>5.7771302431111615E-2</c:v>
                </c:pt>
                <c:pt idx="39">
                  <c:v>4.0523784225754977E-2</c:v>
                </c:pt>
                <c:pt idx="40">
                  <c:v>2.7736656222464906E-2</c:v>
                </c:pt>
                <c:pt idx="41">
                  <c:v>1.8466772275977372E-2</c:v>
                </c:pt>
                <c:pt idx="42">
                  <c:v>1.1956123641660321E-2</c:v>
                </c:pt>
                <c:pt idx="43">
                  <c:v>7.4924360922417055E-3</c:v>
                </c:pt>
                <c:pt idx="44">
                  <c:v>4.5408119558646431E-3</c:v>
                </c:pt>
                <c:pt idx="45">
                  <c:v>2.6506687422385156E-3</c:v>
                </c:pt>
                <c:pt idx="46">
                  <c:v>1.4904631741650132E-3</c:v>
                </c:pt>
                <c:pt idx="47">
                  <c:v>7.9413276579454184E-4</c:v>
                </c:pt>
                <c:pt idx="48">
                  <c:v>3.9674582155801996E-4</c:v>
                </c:pt>
                <c:pt idx="49">
                  <c:v>1.8710961731793763E-4</c:v>
                </c:pt>
              </c:numCache>
            </c:numRef>
          </c:val>
          <c:smooth val="0"/>
          <c:extLst>
            <c:ext xmlns:c16="http://schemas.microsoft.com/office/drawing/2014/chart" uri="{C3380CC4-5D6E-409C-BE32-E72D297353CC}">
              <c16:uniqueId val="{00000002-424B-7244-A36B-6C918B4FEB54}"/>
            </c:ext>
          </c:extLst>
        </c:ser>
        <c:dLbls>
          <c:showLegendKey val="0"/>
          <c:showVal val="0"/>
          <c:showCatName val="0"/>
          <c:showSerName val="0"/>
          <c:showPercent val="0"/>
          <c:showBubbleSize val="0"/>
        </c:dLbls>
        <c:smooth val="0"/>
        <c:axId val="-1664839984"/>
        <c:axId val="-1664632368"/>
      </c:lineChart>
      <c:catAx>
        <c:axId val="-1664839984"/>
        <c:scaling>
          <c:orientation val="minMax"/>
        </c:scaling>
        <c:delete val="0"/>
        <c:axPos val="b"/>
        <c:majorGridlines>
          <c:spPr>
            <a:ln w="9525" cap="flat" cmpd="sng" algn="ctr">
              <a:solidFill>
                <a:schemeClr val="tx1">
                  <a:lumMod val="15000"/>
                  <a:lumOff val="85000"/>
                </a:schemeClr>
              </a:solidFill>
              <a:prstDash val="sysDot"/>
              <a:round/>
            </a:ln>
            <a:effectLst/>
          </c:spPr>
        </c:majorGridlines>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a:t>Employee Age</a:t>
                </a:r>
              </a:p>
            </c:rich>
          </c:tx>
          <c:layout>
            <c:manualLayout>
              <c:xMode val="edge"/>
              <c:yMode val="edge"/>
              <c:x val="0.50929701720317799"/>
              <c:y val="0.9367042214367550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lumMod val="15000"/>
                <a:lumOff val="85000"/>
              </a:schemeClr>
            </a:solidFill>
            <a:prstDash val="sysDot"/>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64632368"/>
        <c:crosses val="autoZero"/>
        <c:auto val="1"/>
        <c:lblAlgn val="ctr"/>
        <c:lblOffset val="100"/>
        <c:tickLblSkip val="5"/>
        <c:tickMarkSkip val="1"/>
        <c:noMultiLvlLbl val="0"/>
      </c:catAx>
      <c:valAx>
        <c:axId val="-166463236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64839984"/>
        <c:crosses val="autoZero"/>
        <c:crossBetween val="between"/>
        <c:majorUnit val="0.2"/>
      </c:valAx>
      <c:spPr>
        <a:noFill/>
        <a:ln>
          <a:noFill/>
        </a:ln>
        <a:effectLst/>
      </c:spPr>
    </c:plotArea>
    <c:legend>
      <c:legendPos val="b"/>
      <c:layout>
        <c:manualLayout>
          <c:xMode val="edge"/>
          <c:yMode val="edge"/>
          <c:x val="8.3482004265595794E-2"/>
          <c:y val="0.61266711445492095"/>
          <c:w val="0.165421865731046"/>
          <c:h val="0.236817408312054"/>
        </c:manualLayout>
      </c:layout>
      <c:overlay val="0"/>
      <c:spPr>
        <a:solidFill>
          <a:schemeClr val="lt1"/>
        </a:solidFill>
        <a:ln w="9525" cap="flat" cmpd="sng" algn="ctr">
          <a:noFill/>
          <a:prstDash val="solid"/>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orientation="portrait" horizontalDpi="-3"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en-US"/>
              <a:t>Probability of Living Until...</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447074749912494E-2"/>
          <c:y val="0.10979695682297499"/>
          <c:w val="0.90470696797156602"/>
          <c:h val="0.75182071255830396"/>
        </c:manualLayout>
      </c:layout>
      <c:lineChart>
        <c:grouping val="standard"/>
        <c:varyColors val="0"/>
        <c:ser>
          <c:idx val="0"/>
          <c:order val="0"/>
          <c:tx>
            <c:strRef>
              <c:f>'Joint Life Calculator'!$M$8</c:f>
              <c:strCache>
                <c:ptCount val="1"/>
                <c:pt idx="0">
                  <c:v>Employee</c:v>
                </c:pt>
              </c:strCache>
            </c:strRef>
          </c:tx>
          <c:spPr>
            <a:ln w="28575" cap="rnd">
              <a:solidFill>
                <a:schemeClr val="accent1"/>
              </a:solidFill>
              <a:round/>
            </a:ln>
            <a:effectLst/>
          </c:spPr>
          <c:marker>
            <c:symbol val="none"/>
          </c:marker>
          <c:cat>
            <c:numRef>
              <c:f>'Joint Life Calculator'!$L$9:$L$58</c:f>
              <c:numCache>
                <c:formatCode>General</c:formatCode>
                <c:ptCount val="50"/>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pt idx="40">
                  <c:v>101</c:v>
                </c:pt>
                <c:pt idx="41">
                  <c:v>102</c:v>
                </c:pt>
                <c:pt idx="42">
                  <c:v>103</c:v>
                </c:pt>
                <c:pt idx="43">
                  <c:v>104</c:v>
                </c:pt>
                <c:pt idx="44">
                  <c:v>105</c:v>
                </c:pt>
                <c:pt idx="45">
                  <c:v>106</c:v>
                </c:pt>
                <c:pt idx="46">
                  <c:v>107</c:v>
                </c:pt>
                <c:pt idx="47">
                  <c:v>108</c:v>
                </c:pt>
                <c:pt idx="48">
                  <c:v>109</c:v>
                </c:pt>
                <c:pt idx="49">
                  <c:v>110</c:v>
                </c:pt>
              </c:numCache>
            </c:numRef>
          </c:cat>
          <c:val>
            <c:numRef>
              <c:f>'Joint Life Calculator'!$M$9:$M$58</c:f>
              <c:numCache>
                <c:formatCode>0%</c:formatCode>
                <c:ptCount val="50"/>
                <c:pt idx="0">
                  <c:v>0.98879366406540314</c:v>
                </c:pt>
                <c:pt idx="1">
                  <c:v>0.97692539947974733</c:v>
                </c:pt>
                <c:pt idx="2">
                  <c:v>0.9643487551096247</c:v>
                </c:pt>
                <c:pt idx="3">
                  <c:v>0.9510753437383872</c:v>
                </c:pt>
                <c:pt idx="4">
                  <c:v>0.93704710144927539</c:v>
                </c:pt>
                <c:pt idx="5">
                  <c:v>0.92219435154217766</c:v>
                </c:pt>
                <c:pt idx="6">
                  <c:v>0.90642419175027866</c:v>
                </c:pt>
                <c:pt idx="7">
                  <c:v>0.88969017094017089</c:v>
                </c:pt>
                <c:pt idx="8">
                  <c:v>0.87193422519509478</c:v>
                </c:pt>
                <c:pt idx="9">
                  <c:v>0.85308667781493863</c:v>
                </c:pt>
                <c:pt idx="10">
                  <c:v>0.8330081753994798</c:v>
                </c:pt>
                <c:pt idx="11">
                  <c:v>0.8116058156819026</c:v>
                </c:pt>
                <c:pt idx="12">
                  <c:v>0.78885637309550349</c:v>
                </c:pt>
                <c:pt idx="13">
                  <c:v>0.76473662207357862</c:v>
                </c:pt>
                <c:pt idx="14">
                  <c:v>0.73923494983277593</c:v>
                </c:pt>
                <c:pt idx="15">
                  <c:v>0.71220039018952064</c:v>
                </c:pt>
                <c:pt idx="16">
                  <c:v>0.68351681531029362</c:v>
                </c:pt>
                <c:pt idx="17">
                  <c:v>0.65320745076179854</c:v>
                </c:pt>
                <c:pt idx="18">
                  <c:v>0.62133036046079526</c:v>
                </c:pt>
                <c:pt idx="19">
                  <c:v>0.58794360832404313</c:v>
                </c:pt>
                <c:pt idx="20">
                  <c:v>0.55301235600148646</c:v>
                </c:pt>
                <c:pt idx="21">
                  <c:v>0.51658305462653287</c:v>
                </c:pt>
                <c:pt idx="22">
                  <c:v>0.47882989594946118</c:v>
                </c:pt>
                <c:pt idx="23">
                  <c:v>0.44000836120401338</c:v>
                </c:pt>
                <c:pt idx="24">
                  <c:v>0.4004319955406912</c:v>
                </c:pt>
                <c:pt idx="25">
                  <c:v>0.36046079524340396</c:v>
                </c:pt>
                <c:pt idx="26">
                  <c:v>0.32048959494611667</c:v>
                </c:pt>
                <c:pt idx="27">
                  <c:v>0.28104096989966554</c:v>
                </c:pt>
                <c:pt idx="28">
                  <c:v>0.24266072092159049</c:v>
                </c:pt>
                <c:pt idx="29">
                  <c:v>0.20595271274619101</c:v>
                </c:pt>
                <c:pt idx="30">
                  <c:v>0.17149758454106281</c:v>
                </c:pt>
                <c:pt idx="31">
                  <c:v>0.13985274990709773</c:v>
                </c:pt>
                <c:pt idx="32">
                  <c:v>0.11147110739502043</c:v>
                </c:pt>
                <c:pt idx="33">
                  <c:v>8.6666202155332592E-2</c:v>
                </c:pt>
                <c:pt idx="34">
                  <c:v>6.5577387588257152E-2</c:v>
                </c:pt>
                <c:pt idx="35">
                  <c:v>4.8274340393905608E-2</c:v>
                </c:pt>
                <c:pt idx="36">
                  <c:v>3.4571256038647344E-2</c:v>
                </c:pt>
                <c:pt idx="37">
                  <c:v>2.4096525455221108E-2</c:v>
                </c:pt>
                <c:pt idx="38">
                  <c:v>1.637402452619844E-2</c:v>
                </c:pt>
                <c:pt idx="39">
                  <c:v>1.085795243403939E-2</c:v>
                </c:pt>
                <c:pt idx="40">
                  <c:v>7.025733927907841E-3</c:v>
                </c:pt>
                <c:pt idx="41">
                  <c:v>4.412857673727239E-3</c:v>
                </c:pt>
                <c:pt idx="42">
                  <c:v>2.6941657376439985E-3</c:v>
                </c:pt>
                <c:pt idx="43">
                  <c:v>1.5909513192121888E-3</c:v>
                </c:pt>
                <c:pt idx="44">
                  <c:v>9.0579710144927537E-4</c:v>
                </c:pt>
                <c:pt idx="45">
                  <c:v>4.9934968413229287E-4</c:v>
                </c:pt>
                <c:pt idx="46">
                  <c:v>2.6709401709401712E-4</c:v>
                </c:pt>
                <c:pt idx="47">
                  <c:v>1.2774061687105166E-4</c:v>
                </c:pt>
                <c:pt idx="48">
                  <c:v>5.806391675956893E-5</c:v>
                </c:pt>
                <c:pt idx="49">
                  <c:v>2.3225566703827574E-5</c:v>
                </c:pt>
              </c:numCache>
            </c:numRef>
          </c:val>
          <c:smooth val="0"/>
          <c:extLst>
            <c:ext xmlns:c16="http://schemas.microsoft.com/office/drawing/2014/chart" uri="{C3380CC4-5D6E-409C-BE32-E72D297353CC}">
              <c16:uniqueId val="{00000000-001E-1244-B995-84B036EE4C3E}"/>
            </c:ext>
          </c:extLst>
        </c:ser>
        <c:dLbls>
          <c:showLegendKey val="0"/>
          <c:showVal val="0"/>
          <c:showCatName val="0"/>
          <c:showSerName val="0"/>
          <c:showPercent val="0"/>
          <c:showBubbleSize val="0"/>
        </c:dLbls>
        <c:smooth val="0"/>
        <c:axId val="-1664547888"/>
        <c:axId val="-1664519696"/>
      </c:lineChart>
      <c:catAx>
        <c:axId val="-1664547888"/>
        <c:scaling>
          <c:orientation val="minMax"/>
        </c:scaling>
        <c:delete val="0"/>
        <c:axPos val="b"/>
        <c:majorGridlines>
          <c:spPr>
            <a:ln w="9525" cap="flat" cmpd="sng" algn="ctr">
              <a:solidFill>
                <a:schemeClr val="tx1">
                  <a:lumMod val="15000"/>
                  <a:lumOff val="85000"/>
                </a:schemeClr>
              </a:solidFill>
              <a:prstDash val="sysDot"/>
              <a:round/>
            </a:ln>
            <a:effectLst/>
          </c:spPr>
        </c:majorGridlines>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US"/>
                  <a:t>Employee Age</a:t>
                </a:r>
              </a:p>
            </c:rich>
          </c:tx>
          <c:layout>
            <c:manualLayout>
              <c:xMode val="edge"/>
              <c:yMode val="edge"/>
              <c:x val="0.50929701720317799"/>
              <c:y val="0.9367042214367550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in"/>
        <c:tickLblPos val="nextTo"/>
        <c:spPr>
          <a:noFill/>
          <a:ln w="9525" cap="flat" cmpd="sng" algn="ctr">
            <a:solidFill>
              <a:schemeClr val="tx1">
                <a:lumMod val="15000"/>
                <a:lumOff val="85000"/>
              </a:schemeClr>
            </a:solidFill>
            <a:prstDash val="sysDot"/>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64519696"/>
        <c:crosses val="autoZero"/>
        <c:auto val="1"/>
        <c:lblAlgn val="ctr"/>
        <c:lblOffset val="100"/>
        <c:tickLblSkip val="5"/>
        <c:tickMarkSkip val="1"/>
        <c:noMultiLvlLbl val="0"/>
      </c:catAx>
      <c:valAx>
        <c:axId val="-16645196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664547888"/>
        <c:crosses val="autoZero"/>
        <c:crossBetween val="between"/>
        <c:majorUnit val="0.2"/>
      </c:valAx>
      <c:spPr>
        <a:noFill/>
        <a:ln>
          <a:noFill/>
        </a:ln>
        <a:effectLst/>
      </c:spPr>
    </c:plotArea>
    <c:legend>
      <c:legendPos val="b"/>
      <c:layout>
        <c:manualLayout>
          <c:xMode val="edge"/>
          <c:yMode val="edge"/>
          <c:x val="8.3482004265595794E-2"/>
          <c:y val="0.61266711445492095"/>
          <c:w val="0.165421865731046"/>
          <c:h val="0.236817408312054"/>
        </c:manualLayout>
      </c:layout>
      <c:overlay val="0"/>
      <c:spPr>
        <a:solidFill>
          <a:schemeClr val="lt1"/>
        </a:solidFill>
        <a:ln w="9525" cap="flat" cmpd="sng" algn="ctr">
          <a:noFill/>
          <a:prstDash val="solid"/>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orientation="portrait"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'Joint Life Calculator'!$M$8</c:f>
              <c:strCache>
                <c:ptCount val="1"/>
                <c:pt idx="0">
                  <c:v>Employee</c:v>
                </c:pt>
              </c:strCache>
            </c:strRef>
          </c:tx>
          <c:invertIfNegative val="0"/>
          <c:cat>
            <c:numRef>
              <c:f>'Joint Life Calculator'!$L$9:$L$48</c:f>
              <c:numCache>
                <c:formatCode>General</c:formatCode>
                <c:ptCount val="40"/>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numCache>
            </c:numRef>
          </c:cat>
          <c:val>
            <c:numRef>
              <c:f>'Joint Life Calculator'!$M$9:$M$48</c:f>
              <c:numCache>
                <c:formatCode>0%</c:formatCode>
                <c:ptCount val="40"/>
                <c:pt idx="0">
                  <c:v>0.98879366406540314</c:v>
                </c:pt>
                <c:pt idx="1">
                  <c:v>0.97692539947974733</c:v>
                </c:pt>
                <c:pt idx="2">
                  <c:v>0.9643487551096247</c:v>
                </c:pt>
                <c:pt idx="3">
                  <c:v>0.9510753437383872</c:v>
                </c:pt>
                <c:pt idx="4">
                  <c:v>0.93704710144927539</c:v>
                </c:pt>
                <c:pt idx="5">
                  <c:v>0.92219435154217766</c:v>
                </c:pt>
                <c:pt idx="6">
                  <c:v>0.90642419175027866</c:v>
                </c:pt>
                <c:pt idx="7">
                  <c:v>0.88969017094017089</c:v>
                </c:pt>
                <c:pt idx="8">
                  <c:v>0.87193422519509478</c:v>
                </c:pt>
                <c:pt idx="9">
                  <c:v>0.85308667781493863</c:v>
                </c:pt>
                <c:pt idx="10">
                  <c:v>0.8330081753994798</c:v>
                </c:pt>
                <c:pt idx="11">
                  <c:v>0.8116058156819026</c:v>
                </c:pt>
                <c:pt idx="12">
                  <c:v>0.78885637309550349</c:v>
                </c:pt>
                <c:pt idx="13">
                  <c:v>0.76473662207357862</c:v>
                </c:pt>
                <c:pt idx="14">
                  <c:v>0.73923494983277593</c:v>
                </c:pt>
                <c:pt idx="15">
                  <c:v>0.71220039018952064</c:v>
                </c:pt>
                <c:pt idx="16">
                  <c:v>0.68351681531029362</c:v>
                </c:pt>
                <c:pt idx="17">
                  <c:v>0.65320745076179854</c:v>
                </c:pt>
                <c:pt idx="18">
                  <c:v>0.62133036046079526</c:v>
                </c:pt>
                <c:pt idx="19">
                  <c:v>0.58794360832404313</c:v>
                </c:pt>
                <c:pt idx="20">
                  <c:v>0.55301235600148646</c:v>
                </c:pt>
                <c:pt idx="21">
                  <c:v>0.51658305462653287</c:v>
                </c:pt>
                <c:pt idx="22">
                  <c:v>0.47882989594946118</c:v>
                </c:pt>
                <c:pt idx="23">
                  <c:v>0.44000836120401338</c:v>
                </c:pt>
                <c:pt idx="24">
                  <c:v>0.4004319955406912</c:v>
                </c:pt>
                <c:pt idx="25">
                  <c:v>0.36046079524340396</c:v>
                </c:pt>
                <c:pt idx="26">
                  <c:v>0.32048959494611667</c:v>
                </c:pt>
                <c:pt idx="27">
                  <c:v>0.28104096989966554</c:v>
                </c:pt>
                <c:pt idx="28">
                  <c:v>0.24266072092159049</c:v>
                </c:pt>
                <c:pt idx="29">
                  <c:v>0.20595271274619101</c:v>
                </c:pt>
                <c:pt idx="30">
                  <c:v>0.17149758454106281</c:v>
                </c:pt>
                <c:pt idx="31">
                  <c:v>0.13985274990709773</c:v>
                </c:pt>
                <c:pt idx="32">
                  <c:v>0.11147110739502043</c:v>
                </c:pt>
                <c:pt idx="33">
                  <c:v>8.6666202155332592E-2</c:v>
                </c:pt>
                <c:pt idx="34">
                  <c:v>6.5577387588257152E-2</c:v>
                </c:pt>
                <c:pt idx="35">
                  <c:v>4.8274340393905608E-2</c:v>
                </c:pt>
                <c:pt idx="36">
                  <c:v>3.4571256038647344E-2</c:v>
                </c:pt>
                <c:pt idx="37">
                  <c:v>2.4096525455221108E-2</c:v>
                </c:pt>
                <c:pt idx="38">
                  <c:v>1.637402452619844E-2</c:v>
                </c:pt>
                <c:pt idx="39">
                  <c:v>1.085795243403939E-2</c:v>
                </c:pt>
              </c:numCache>
            </c:numRef>
          </c:val>
          <c:extLst>
            <c:ext xmlns:c16="http://schemas.microsoft.com/office/drawing/2014/chart" uri="{C3380CC4-5D6E-409C-BE32-E72D297353CC}">
              <c16:uniqueId val="{00000000-CCFF-D943-A6F7-2BCE5B0C94B1}"/>
            </c:ext>
          </c:extLst>
        </c:ser>
        <c:ser>
          <c:idx val="1"/>
          <c:order val="1"/>
          <c:tx>
            <c:strRef>
              <c:f>'Joint Life Calculator'!$N$8</c:f>
              <c:strCache>
                <c:ptCount val="1"/>
                <c:pt idx="0">
                  <c:v>Spouse</c:v>
                </c:pt>
              </c:strCache>
            </c:strRef>
          </c:tx>
          <c:invertIfNegative val="0"/>
          <c:cat>
            <c:numRef>
              <c:f>'Joint Life Calculator'!$L$9:$L$48</c:f>
              <c:numCache>
                <c:formatCode>General</c:formatCode>
                <c:ptCount val="40"/>
                <c:pt idx="0">
                  <c:v>61</c:v>
                </c:pt>
                <c:pt idx="1">
                  <c:v>62</c:v>
                </c:pt>
                <c:pt idx="2">
                  <c:v>63</c:v>
                </c:pt>
                <c:pt idx="3">
                  <c:v>64</c:v>
                </c:pt>
                <c:pt idx="4">
                  <c:v>65</c:v>
                </c:pt>
                <c:pt idx="5">
                  <c:v>66</c:v>
                </c:pt>
                <c:pt idx="6">
                  <c:v>67</c:v>
                </c:pt>
                <c:pt idx="7">
                  <c:v>68</c:v>
                </c:pt>
                <c:pt idx="8">
                  <c:v>69</c:v>
                </c:pt>
                <c:pt idx="9">
                  <c:v>70</c:v>
                </c:pt>
                <c:pt idx="10">
                  <c:v>71</c:v>
                </c:pt>
                <c:pt idx="11">
                  <c:v>72</c:v>
                </c:pt>
                <c:pt idx="12">
                  <c:v>73</c:v>
                </c:pt>
                <c:pt idx="13">
                  <c:v>74</c:v>
                </c:pt>
                <c:pt idx="14">
                  <c:v>75</c:v>
                </c:pt>
                <c:pt idx="15">
                  <c:v>76</c:v>
                </c:pt>
                <c:pt idx="16">
                  <c:v>77</c:v>
                </c:pt>
                <c:pt idx="17">
                  <c:v>78</c:v>
                </c:pt>
                <c:pt idx="18">
                  <c:v>79</c:v>
                </c:pt>
                <c:pt idx="19">
                  <c:v>80</c:v>
                </c:pt>
                <c:pt idx="20">
                  <c:v>81</c:v>
                </c:pt>
                <c:pt idx="21">
                  <c:v>82</c:v>
                </c:pt>
                <c:pt idx="22">
                  <c:v>83</c:v>
                </c:pt>
                <c:pt idx="23">
                  <c:v>84</c:v>
                </c:pt>
                <c:pt idx="24">
                  <c:v>85</c:v>
                </c:pt>
                <c:pt idx="25">
                  <c:v>86</c:v>
                </c:pt>
                <c:pt idx="26">
                  <c:v>87</c:v>
                </c:pt>
                <c:pt idx="27">
                  <c:v>88</c:v>
                </c:pt>
                <c:pt idx="28">
                  <c:v>89</c:v>
                </c:pt>
                <c:pt idx="29">
                  <c:v>90</c:v>
                </c:pt>
                <c:pt idx="30">
                  <c:v>91</c:v>
                </c:pt>
                <c:pt idx="31">
                  <c:v>92</c:v>
                </c:pt>
                <c:pt idx="32">
                  <c:v>93</c:v>
                </c:pt>
                <c:pt idx="33">
                  <c:v>94</c:v>
                </c:pt>
                <c:pt idx="34">
                  <c:v>95</c:v>
                </c:pt>
                <c:pt idx="35">
                  <c:v>96</c:v>
                </c:pt>
                <c:pt idx="36">
                  <c:v>97</c:v>
                </c:pt>
                <c:pt idx="37">
                  <c:v>98</c:v>
                </c:pt>
                <c:pt idx="38">
                  <c:v>99</c:v>
                </c:pt>
                <c:pt idx="39">
                  <c:v>100</c:v>
                </c:pt>
              </c:numCache>
            </c:numRef>
          </c:cat>
          <c:val>
            <c:numRef>
              <c:f>'Joint Life Calculator'!$N$9:$N$48</c:f>
              <c:numCache>
                <c:formatCode>0%</c:formatCode>
                <c:ptCount val="40"/>
                <c:pt idx="0">
                  <c:v>0.99345541157703821</c:v>
                </c:pt>
                <c:pt idx="1">
                  <c:v>0.98646286301160324</c:v>
                </c:pt>
                <c:pt idx="2">
                  <c:v>0.97895679916089418</c:v>
                </c:pt>
                <c:pt idx="3">
                  <c:v>0.97084981316784302</c:v>
                </c:pt>
                <c:pt idx="4">
                  <c:v>0.96206542403251538</c:v>
                </c:pt>
                <c:pt idx="5">
                  <c:v>0.95248344732644274</c:v>
                </c:pt>
                <c:pt idx="6">
                  <c:v>0.94206017962109123</c:v>
                </c:pt>
                <c:pt idx="7">
                  <c:v>0.93074099163079349</c:v>
                </c:pt>
                <c:pt idx="8">
                  <c:v>0.91852588335554919</c:v>
                </c:pt>
                <c:pt idx="9">
                  <c:v>0.9053602255096912</c:v>
                </c:pt>
                <c:pt idx="10">
                  <c:v>0.89112383366475101</c:v>
                </c:pt>
                <c:pt idx="11">
                  <c:v>0.87567467167799318</c:v>
                </c:pt>
                <c:pt idx="12">
                  <c:v>0.85894718440661666</c:v>
                </c:pt>
                <c:pt idx="13">
                  <c:v>0.84086489085068727</c:v>
                </c:pt>
                <c:pt idx="14">
                  <c:v>0.82137316172453734</c:v>
                </c:pt>
                <c:pt idx="15">
                  <c:v>0.800253479885497</c:v>
                </c:pt>
                <c:pt idx="16">
                  <c:v>0.77735288333369756</c:v>
                </c:pt>
                <c:pt idx="17">
                  <c:v>0.75266044621200534</c:v>
                </c:pt>
                <c:pt idx="18">
                  <c:v>0.72620894609182085</c:v>
                </c:pt>
                <c:pt idx="19">
                  <c:v>0.69794375368747674</c:v>
                </c:pt>
                <c:pt idx="20">
                  <c:v>0.66772283285623757</c:v>
                </c:pt>
                <c:pt idx="21">
                  <c:v>0.6354369250267683</c:v>
                </c:pt>
                <c:pt idx="22">
                  <c:v>0.60109695605620261</c:v>
                </c:pt>
                <c:pt idx="23">
                  <c:v>0.56480125865874176</c:v>
                </c:pt>
                <c:pt idx="24">
                  <c:v>0.52668094311998781</c:v>
                </c:pt>
                <c:pt idx="25">
                  <c:v>0.48691082315407641</c:v>
                </c:pt>
                <c:pt idx="26">
                  <c:v>0.44573126761794463</c:v>
                </c:pt>
                <c:pt idx="27">
                  <c:v>0.40352468151126458</c:v>
                </c:pt>
                <c:pt idx="28">
                  <c:v>0.36073902497650939</c:v>
                </c:pt>
                <c:pt idx="29">
                  <c:v>0.31798614601315472</c:v>
                </c:pt>
                <c:pt idx="30">
                  <c:v>0.27595437362061054</c:v>
                </c:pt>
                <c:pt idx="31">
                  <c:v>0.23536481436968731</c:v>
                </c:pt>
                <c:pt idx="32">
                  <c:v>0.1969604265454625</c:v>
                </c:pt>
                <c:pt idx="33">
                  <c:v>0.16142953914734612</c:v>
                </c:pt>
                <c:pt idx="34">
                  <c:v>0.12935122260341322</c:v>
                </c:pt>
                <c:pt idx="35">
                  <c:v>0.1012499180560715</c:v>
                </c:pt>
                <c:pt idx="36">
                  <c:v>7.7387846076524699E-2</c:v>
                </c:pt>
                <c:pt idx="37">
                  <c:v>5.7743154950505866E-2</c:v>
                </c:pt>
                <c:pt idx="38">
                  <c:v>4.2086401678211656E-2</c:v>
                </c:pt>
                <c:pt idx="39">
                  <c:v>2.9991477831435878E-2</c:v>
                </c:pt>
              </c:numCache>
            </c:numRef>
          </c:val>
          <c:extLst>
            <c:ext xmlns:c16="http://schemas.microsoft.com/office/drawing/2014/chart" uri="{C3380CC4-5D6E-409C-BE32-E72D297353CC}">
              <c16:uniqueId val="{00000001-CCFF-D943-A6F7-2BCE5B0C94B1}"/>
            </c:ext>
          </c:extLst>
        </c:ser>
        <c:dLbls>
          <c:showLegendKey val="0"/>
          <c:showVal val="0"/>
          <c:showCatName val="0"/>
          <c:showSerName val="0"/>
          <c:showPercent val="0"/>
          <c:showBubbleSize val="0"/>
        </c:dLbls>
        <c:gapWidth val="150"/>
        <c:overlap val="100"/>
        <c:axId val="-1771336544"/>
        <c:axId val="-1662990688"/>
      </c:barChart>
      <c:catAx>
        <c:axId val="-1771336544"/>
        <c:scaling>
          <c:orientation val="minMax"/>
        </c:scaling>
        <c:delete val="0"/>
        <c:axPos val="b"/>
        <c:numFmt formatCode="General" sourceLinked="1"/>
        <c:majorTickMark val="out"/>
        <c:minorTickMark val="none"/>
        <c:tickLblPos val="nextTo"/>
        <c:crossAx val="-1662990688"/>
        <c:crosses val="autoZero"/>
        <c:auto val="1"/>
        <c:lblAlgn val="ctr"/>
        <c:lblOffset val="100"/>
        <c:tickLblSkip val="5"/>
        <c:noMultiLvlLbl val="0"/>
      </c:catAx>
      <c:valAx>
        <c:axId val="-1662990688"/>
        <c:scaling>
          <c:orientation val="minMax"/>
          <c:max val="1"/>
        </c:scaling>
        <c:delete val="0"/>
        <c:axPos val="l"/>
        <c:majorGridlines>
          <c:spPr>
            <a:ln>
              <a:prstDash val="sysDot"/>
            </a:ln>
          </c:spPr>
        </c:majorGridlines>
        <c:numFmt formatCode="0%" sourceLinked="1"/>
        <c:majorTickMark val="out"/>
        <c:minorTickMark val="none"/>
        <c:tickLblPos val="low"/>
        <c:crossAx val="-1771336544"/>
        <c:crosses val="autoZero"/>
        <c:crossBetween val="between"/>
        <c:majorUnit val="0.1"/>
        <c:minorUnit val="0.05"/>
      </c:valAx>
    </c:plotArea>
    <c:legend>
      <c:legendPos val="r"/>
      <c:overlay val="0"/>
    </c:legend>
    <c:plotVisOnly val="1"/>
    <c:dispBlanksAs val="gap"/>
    <c:showDLblsOverMax val="0"/>
  </c:chart>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chart" Target="../charts/chart1.xml"/><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chart" Target="../charts/chart2.xml"/><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43</xdr:col>
      <xdr:colOff>127000</xdr:colOff>
      <xdr:row>3</xdr:row>
      <xdr:rowOff>241300</xdr:rowOff>
    </xdr:from>
    <xdr:to>
      <xdr:col>52</xdr:col>
      <xdr:colOff>279400</xdr:colOff>
      <xdr:row>13</xdr:row>
      <xdr:rowOff>38100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t="34504"/>
        <a:stretch/>
      </xdr:blipFill>
      <xdr:spPr>
        <a:xfrm>
          <a:off x="19392900" y="1016000"/>
          <a:ext cx="7607300" cy="2603500"/>
        </a:xfrm>
        <a:prstGeom prst="rect">
          <a:avLst/>
        </a:prstGeom>
      </xdr:spPr>
    </xdr:pic>
    <xdr:clientData/>
  </xdr:twoCellAnchor>
  <xdr:twoCellAnchor>
    <xdr:from>
      <xdr:col>0</xdr:col>
      <xdr:colOff>0</xdr:colOff>
      <xdr:row>19</xdr:row>
      <xdr:rowOff>0</xdr:rowOff>
    </xdr:from>
    <xdr:to>
      <xdr:col>37</xdr:col>
      <xdr:colOff>1380236</xdr:colOff>
      <xdr:row>49</xdr:row>
      <xdr:rowOff>84836</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558800</xdr:colOff>
      <xdr:row>59</xdr:row>
      <xdr:rowOff>101600</xdr:rowOff>
    </xdr:from>
    <xdr:to>
      <xdr:col>17</xdr:col>
      <xdr:colOff>1423416</xdr:colOff>
      <xdr:row>75</xdr:row>
      <xdr:rowOff>53613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4305300" y="13779500"/>
          <a:ext cx="3785616" cy="32032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43</xdr:col>
      <xdr:colOff>127000</xdr:colOff>
      <xdr:row>3</xdr:row>
      <xdr:rowOff>241300</xdr:rowOff>
    </xdr:from>
    <xdr:to>
      <xdr:col>52</xdr:col>
      <xdr:colOff>279400</xdr:colOff>
      <xdr:row>13</xdr:row>
      <xdr:rowOff>38100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t="34504"/>
        <a:stretch/>
      </xdr:blipFill>
      <xdr:spPr>
        <a:xfrm>
          <a:off x="19392900" y="1066800"/>
          <a:ext cx="7607300" cy="2603500"/>
        </a:xfrm>
        <a:prstGeom prst="rect">
          <a:avLst/>
        </a:prstGeom>
      </xdr:spPr>
    </xdr:pic>
    <xdr:clientData/>
  </xdr:twoCellAnchor>
  <xdr:twoCellAnchor>
    <xdr:from>
      <xdr:col>0</xdr:col>
      <xdr:colOff>0</xdr:colOff>
      <xdr:row>19</xdr:row>
      <xdr:rowOff>0</xdr:rowOff>
    </xdr:from>
    <xdr:to>
      <xdr:col>37</xdr:col>
      <xdr:colOff>1380236</xdr:colOff>
      <xdr:row>49</xdr:row>
      <xdr:rowOff>84836</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558800</xdr:colOff>
      <xdr:row>59</xdr:row>
      <xdr:rowOff>101600</xdr:rowOff>
    </xdr:from>
    <xdr:to>
      <xdr:col>17</xdr:col>
      <xdr:colOff>1423416</xdr:colOff>
      <xdr:row>75</xdr:row>
      <xdr:rowOff>53613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4305300" y="13779500"/>
          <a:ext cx="3785616" cy="32032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190500</xdr:colOff>
      <xdr:row>9</xdr:row>
      <xdr:rowOff>76200</xdr:rowOff>
    </xdr:from>
    <xdr:to>
      <xdr:col>35</xdr:col>
      <xdr:colOff>330200</xdr:colOff>
      <xdr:row>39</xdr:row>
      <xdr:rowOff>12700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dant">
  <a:themeElements>
    <a:clrScheme name="Cordant">
      <a:dk1>
        <a:srgbClr val="67675D"/>
      </a:dk1>
      <a:lt1>
        <a:srgbClr val="FFFFFF"/>
      </a:lt1>
      <a:dk2>
        <a:srgbClr val="67675D"/>
      </a:dk2>
      <a:lt2>
        <a:srgbClr val="FFFFFF"/>
      </a:lt2>
      <a:accent1>
        <a:srgbClr val="799C49"/>
      </a:accent1>
      <a:accent2>
        <a:srgbClr val="67675D"/>
      </a:accent2>
      <a:accent3>
        <a:srgbClr val="307370"/>
      </a:accent3>
      <a:accent4>
        <a:srgbClr val="D8B131"/>
      </a:accent4>
      <a:accent5>
        <a:srgbClr val="8F773D"/>
      </a:accent5>
      <a:accent6>
        <a:srgbClr val="A75025"/>
      </a:accent6>
      <a:hlink>
        <a:srgbClr val="799C49"/>
      </a:hlink>
      <a:folHlink>
        <a:srgbClr val="C8D6B4"/>
      </a:folHlink>
    </a:clrScheme>
    <a:fontScheme name="Cordant">
      <a:majorFont>
        <a:latin typeface="Avenir LT Std 35 Light"/>
        <a:ea typeface=""/>
        <a:cs typeface=""/>
      </a:majorFont>
      <a:minorFont>
        <a:latin typeface="Avenir LT Std 35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R62"/>
  <sheetViews>
    <sheetView showGridLines="0" tabSelected="1" workbookViewId="0"/>
  </sheetViews>
  <sheetFormatPr baseColWidth="10" defaultRowHeight="16"/>
  <cols>
    <col min="1" max="1" width="7.5" customWidth="1"/>
    <col min="2" max="2" width="22.5" customWidth="1"/>
    <col min="3" max="3" width="19.1640625" customWidth="1"/>
    <col min="4" max="7" width="19.1640625" hidden="1" customWidth="1"/>
    <col min="8" max="8" width="19.1640625" customWidth="1"/>
    <col min="9" max="12" width="19.1640625" hidden="1" customWidth="1"/>
    <col min="13" max="13" width="19.1640625" customWidth="1"/>
    <col min="14" max="17" width="19.1640625" hidden="1" customWidth="1"/>
    <col min="18" max="18" width="19.1640625" customWidth="1"/>
    <col min="19" max="22" width="19.1640625" hidden="1" customWidth="1"/>
    <col min="23" max="23" width="19.1640625" customWidth="1"/>
    <col min="24" max="27" width="19.1640625" hidden="1" customWidth="1"/>
    <col min="28" max="28" width="19.1640625" customWidth="1"/>
    <col min="29" max="32" width="19.1640625" hidden="1" customWidth="1"/>
    <col min="33" max="33" width="19.1640625" customWidth="1"/>
    <col min="34" max="37" width="19.1640625" hidden="1" customWidth="1"/>
    <col min="38" max="38" width="19.1640625" customWidth="1"/>
    <col min="39" max="39" width="2.5" customWidth="1"/>
    <col min="40" max="40" width="23.1640625" customWidth="1"/>
    <col min="43" max="43" width="22.1640625" customWidth="1"/>
    <col min="46" max="46" width="11.1640625" bestFit="1" customWidth="1"/>
    <col min="60" max="138" width="0" hidden="1" customWidth="1"/>
  </cols>
  <sheetData>
    <row r="1" spans="1:122" s="75" customFormat="1">
      <c r="C1" s="75">
        <v>5</v>
      </c>
      <c r="D1" s="75">
        <f>C1+1</f>
        <v>6</v>
      </c>
      <c r="E1" s="75">
        <f t="shared" ref="E1:AL1" si="0">D1+1</f>
        <v>7</v>
      </c>
      <c r="F1" s="75">
        <f t="shared" si="0"/>
        <v>8</v>
      </c>
      <c r="G1" s="75">
        <f t="shared" si="0"/>
        <v>9</v>
      </c>
      <c r="H1" s="75">
        <f t="shared" si="0"/>
        <v>10</v>
      </c>
      <c r="I1" s="75">
        <f t="shared" si="0"/>
        <v>11</v>
      </c>
      <c r="J1" s="75">
        <f t="shared" si="0"/>
        <v>12</v>
      </c>
      <c r="K1" s="75">
        <f t="shared" si="0"/>
        <v>13</v>
      </c>
      <c r="L1" s="75">
        <f t="shared" si="0"/>
        <v>14</v>
      </c>
      <c r="M1" s="75">
        <f t="shared" si="0"/>
        <v>15</v>
      </c>
      <c r="N1" s="75">
        <f t="shared" si="0"/>
        <v>16</v>
      </c>
      <c r="O1" s="75">
        <f t="shared" si="0"/>
        <v>17</v>
      </c>
      <c r="P1" s="75">
        <f t="shared" si="0"/>
        <v>18</v>
      </c>
      <c r="Q1" s="75">
        <f t="shared" si="0"/>
        <v>19</v>
      </c>
      <c r="R1" s="75">
        <f t="shared" si="0"/>
        <v>20</v>
      </c>
      <c r="S1" s="75">
        <f t="shared" si="0"/>
        <v>21</v>
      </c>
      <c r="T1" s="75">
        <f t="shared" si="0"/>
        <v>22</v>
      </c>
      <c r="U1" s="75">
        <f t="shared" si="0"/>
        <v>23</v>
      </c>
      <c r="V1" s="75">
        <f t="shared" si="0"/>
        <v>24</v>
      </c>
      <c r="W1" s="75">
        <f t="shared" si="0"/>
        <v>25</v>
      </c>
      <c r="X1" s="75">
        <f t="shared" si="0"/>
        <v>26</v>
      </c>
      <c r="Y1" s="75">
        <f t="shared" si="0"/>
        <v>27</v>
      </c>
      <c r="Z1" s="75">
        <f t="shared" si="0"/>
        <v>28</v>
      </c>
      <c r="AA1" s="75">
        <f t="shared" si="0"/>
        <v>29</v>
      </c>
      <c r="AB1" s="75">
        <f t="shared" si="0"/>
        <v>30</v>
      </c>
      <c r="AC1" s="75">
        <f t="shared" si="0"/>
        <v>31</v>
      </c>
      <c r="AD1" s="75">
        <f t="shared" si="0"/>
        <v>32</v>
      </c>
      <c r="AE1" s="75">
        <f t="shared" si="0"/>
        <v>33</v>
      </c>
      <c r="AF1" s="75">
        <f t="shared" si="0"/>
        <v>34</v>
      </c>
      <c r="AG1" s="75">
        <f t="shared" si="0"/>
        <v>35</v>
      </c>
      <c r="AH1" s="75">
        <f t="shared" si="0"/>
        <v>36</v>
      </c>
      <c r="AI1" s="75">
        <f t="shared" si="0"/>
        <v>37</v>
      </c>
      <c r="AJ1" s="75">
        <f t="shared" si="0"/>
        <v>38</v>
      </c>
      <c r="AK1" s="75">
        <f t="shared" si="0"/>
        <v>39</v>
      </c>
      <c r="AL1" s="75">
        <f t="shared" si="0"/>
        <v>40</v>
      </c>
      <c r="BU1" s="75" t="s">
        <v>0</v>
      </c>
      <c r="BV1" s="75" t="s">
        <v>1</v>
      </c>
      <c r="BW1" s="75" t="s">
        <v>2</v>
      </c>
      <c r="BX1" s="75" t="s">
        <v>3</v>
      </c>
      <c r="BY1" s="75" t="s">
        <v>4</v>
      </c>
      <c r="BZ1" s="75" t="s">
        <v>5</v>
      </c>
      <c r="CA1" s="75" t="s">
        <v>6</v>
      </c>
      <c r="CB1" s="75" t="s">
        <v>7</v>
      </c>
      <c r="CC1" s="75" t="s">
        <v>8</v>
      </c>
      <c r="CD1" s="75" t="s">
        <v>9</v>
      </c>
      <c r="CE1" s="75" t="s">
        <v>10</v>
      </c>
      <c r="CF1" s="75" t="s">
        <v>11</v>
      </c>
      <c r="CG1" s="75" t="s">
        <v>12</v>
      </c>
      <c r="CH1" s="75" t="s">
        <v>13</v>
      </c>
      <c r="CI1" s="75" t="s">
        <v>14</v>
      </c>
      <c r="CJ1" s="75" t="s">
        <v>15</v>
      </c>
      <c r="CK1" s="75" t="s">
        <v>16</v>
      </c>
      <c r="CL1" s="75" t="s">
        <v>17</v>
      </c>
      <c r="CM1" s="75" t="s">
        <v>18</v>
      </c>
      <c r="CN1" s="75" t="s">
        <v>19</v>
      </c>
      <c r="CO1" s="75" t="s">
        <v>20</v>
      </c>
      <c r="CP1" s="75" t="s">
        <v>21</v>
      </c>
      <c r="CQ1" s="75" t="s">
        <v>22</v>
      </c>
      <c r="CR1" s="75" t="s">
        <v>23</v>
      </c>
      <c r="CS1" s="75" t="s">
        <v>24</v>
      </c>
      <c r="CT1" s="75" t="s">
        <v>25</v>
      </c>
      <c r="CU1" s="75" t="s">
        <v>26</v>
      </c>
      <c r="CV1" s="75" t="s">
        <v>27</v>
      </c>
      <c r="CW1" s="75" t="s">
        <v>28</v>
      </c>
      <c r="CX1" s="75" t="s">
        <v>29</v>
      </c>
      <c r="CY1" s="75" t="s">
        <v>30</v>
      </c>
      <c r="CZ1" s="75" t="s">
        <v>31</v>
      </c>
      <c r="DA1" s="75" t="s">
        <v>32</v>
      </c>
      <c r="DB1" s="75" t="s">
        <v>33</v>
      </c>
      <c r="DC1" s="75" t="s">
        <v>34</v>
      </c>
      <c r="DD1" s="75" t="s">
        <v>35</v>
      </c>
      <c r="DE1" s="75" t="s">
        <v>36</v>
      </c>
      <c r="DF1" s="75" t="s">
        <v>37</v>
      </c>
      <c r="DG1" s="75" t="s">
        <v>38</v>
      </c>
      <c r="DH1" s="75" t="s">
        <v>39</v>
      </c>
      <c r="DI1" s="75" t="s">
        <v>40</v>
      </c>
      <c r="DJ1" s="75" t="s">
        <v>41</v>
      </c>
      <c r="DK1" s="75" t="s">
        <v>42</v>
      </c>
      <c r="DL1" s="75" t="s">
        <v>43</v>
      </c>
      <c r="DM1" s="75" t="s">
        <v>44</v>
      </c>
      <c r="DN1" s="75" t="s">
        <v>45</v>
      </c>
      <c r="DO1" s="75" t="s">
        <v>46</v>
      </c>
      <c r="DP1" s="75" t="s">
        <v>47</v>
      </c>
      <c r="DQ1" s="75" t="s">
        <v>48</v>
      </c>
      <c r="DR1" s="75" t="s">
        <v>49</v>
      </c>
    </row>
    <row r="2" spans="1:122" ht="25">
      <c r="B2" s="86" t="s">
        <v>91</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BU2" s="46">
        <f>AO21*12</f>
        <v>24000</v>
      </c>
      <c r="BV2">
        <f>BU2</f>
        <v>24000</v>
      </c>
      <c r="BW2">
        <f t="shared" ref="BW2:DR2" si="1">BV2</f>
        <v>24000</v>
      </c>
      <c r="BX2">
        <f t="shared" si="1"/>
        <v>24000</v>
      </c>
      <c r="BY2">
        <f t="shared" si="1"/>
        <v>24000</v>
      </c>
      <c r="BZ2">
        <f t="shared" si="1"/>
        <v>24000</v>
      </c>
      <c r="CA2">
        <f t="shared" si="1"/>
        <v>24000</v>
      </c>
      <c r="CB2">
        <f t="shared" si="1"/>
        <v>24000</v>
      </c>
      <c r="CC2">
        <f t="shared" si="1"/>
        <v>24000</v>
      </c>
      <c r="CD2">
        <f t="shared" si="1"/>
        <v>24000</v>
      </c>
      <c r="CE2">
        <f t="shared" si="1"/>
        <v>24000</v>
      </c>
      <c r="CF2">
        <f t="shared" si="1"/>
        <v>24000</v>
      </c>
      <c r="CG2">
        <f t="shared" si="1"/>
        <v>24000</v>
      </c>
      <c r="CH2">
        <f t="shared" si="1"/>
        <v>24000</v>
      </c>
      <c r="CI2">
        <f t="shared" si="1"/>
        <v>24000</v>
      </c>
      <c r="CJ2">
        <f t="shared" si="1"/>
        <v>24000</v>
      </c>
      <c r="CK2">
        <f t="shared" si="1"/>
        <v>24000</v>
      </c>
      <c r="CL2">
        <f t="shared" si="1"/>
        <v>24000</v>
      </c>
      <c r="CM2">
        <f t="shared" si="1"/>
        <v>24000</v>
      </c>
      <c r="CN2">
        <f t="shared" si="1"/>
        <v>24000</v>
      </c>
      <c r="CO2">
        <f t="shared" si="1"/>
        <v>24000</v>
      </c>
      <c r="CP2">
        <f t="shared" si="1"/>
        <v>24000</v>
      </c>
      <c r="CQ2">
        <f t="shared" si="1"/>
        <v>24000</v>
      </c>
      <c r="CR2">
        <f t="shared" si="1"/>
        <v>24000</v>
      </c>
      <c r="CS2">
        <f t="shared" si="1"/>
        <v>24000</v>
      </c>
      <c r="CT2">
        <f t="shared" si="1"/>
        <v>24000</v>
      </c>
      <c r="CU2">
        <f t="shared" si="1"/>
        <v>24000</v>
      </c>
      <c r="CV2">
        <f t="shared" si="1"/>
        <v>24000</v>
      </c>
      <c r="CW2">
        <f t="shared" si="1"/>
        <v>24000</v>
      </c>
      <c r="CX2">
        <f t="shared" si="1"/>
        <v>24000</v>
      </c>
      <c r="CY2">
        <f t="shared" si="1"/>
        <v>24000</v>
      </c>
      <c r="CZ2">
        <f t="shared" si="1"/>
        <v>24000</v>
      </c>
      <c r="DA2">
        <f t="shared" si="1"/>
        <v>24000</v>
      </c>
      <c r="DB2">
        <f t="shared" si="1"/>
        <v>24000</v>
      </c>
      <c r="DC2">
        <f t="shared" si="1"/>
        <v>24000</v>
      </c>
      <c r="DD2">
        <f t="shared" si="1"/>
        <v>24000</v>
      </c>
      <c r="DE2">
        <f t="shared" si="1"/>
        <v>24000</v>
      </c>
      <c r="DF2">
        <f t="shared" si="1"/>
        <v>24000</v>
      </c>
      <c r="DG2">
        <f t="shared" si="1"/>
        <v>24000</v>
      </c>
      <c r="DH2">
        <f t="shared" si="1"/>
        <v>24000</v>
      </c>
      <c r="DI2">
        <f t="shared" si="1"/>
        <v>24000</v>
      </c>
      <c r="DJ2">
        <f t="shared" si="1"/>
        <v>24000</v>
      </c>
      <c r="DK2">
        <f t="shared" si="1"/>
        <v>24000</v>
      </c>
      <c r="DL2">
        <f t="shared" si="1"/>
        <v>24000</v>
      </c>
      <c r="DM2">
        <f t="shared" si="1"/>
        <v>24000</v>
      </c>
      <c r="DN2">
        <f t="shared" si="1"/>
        <v>24000</v>
      </c>
      <c r="DO2">
        <f t="shared" si="1"/>
        <v>24000</v>
      </c>
      <c r="DP2">
        <f t="shared" si="1"/>
        <v>24000</v>
      </c>
      <c r="DQ2">
        <f t="shared" si="1"/>
        <v>24000</v>
      </c>
      <c r="DR2">
        <f t="shared" si="1"/>
        <v>24000</v>
      </c>
    </row>
    <row r="3" spans="1:122" ht="24" thickBot="1">
      <c r="A3" s="44"/>
      <c r="B3" s="51" t="s">
        <v>59</v>
      </c>
      <c r="C3" s="51">
        <f ca="1">YEAR(TODAY())+C1</f>
        <v>2024</v>
      </c>
      <c r="D3" s="52">
        <f t="shared" ref="D3:AL3" ca="1" si="2">YEAR(TODAY())+D1</f>
        <v>2025</v>
      </c>
      <c r="E3" s="52">
        <f t="shared" ca="1" si="2"/>
        <v>2026</v>
      </c>
      <c r="F3" s="52">
        <f t="shared" ca="1" si="2"/>
        <v>2027</v>
      </c>
      <c r="G3" s="52">
        <f t="shared" ca="1" si="2"/>
        <v>2028</v>
      </c>
      <c r="H3" s="52">
        <f t="shared" ca="1" si="2"/>
        <v>2029</v>
      </c>
      <c r="I3" s="52">
        <f t="shared" ca="1" si="2"/>
        <v>2030</v>
      </c>
      <c r="J3" s="52">
        <f t="shared" ca="1" si="2"/>
        <v>2031</v>
      </c>
      <c r="K3" s="52">
        <f t="shared" ca="1" si="2"/>
        <v>2032</v>
      </c>
      <c r="L3" s="52">
        <f t="shared" ca="1" si="2"/>
        <v>2033</v>
      </c>
      <c r="M3" s="52">
        <f t="shared" ca="1" si="2"/>
        <v>2034</v>
      </c>
      <c r="N3" s="52">
        <f t="shared" ca="1" si="2"/>
        <v>2035</v>
      </c>
      <c r="O3" s="52">
        <f t="shared" ca="1" si="2"/>
        <v>2036</v>
      </c>
      <c r="P3" s="52">
        <f t="shared" ca="1" si="2"/>
        <v>2037</v>
      </c>
      <c r="Q3" s="52">
        <f t="shared" ca="1" si="2"/>
        <v>2038</v>
      </c>
      <c r="R3" s="52">
        <f t="shared" ca="1" si="2"/>
        <v>2039</v>
      </c>
      <c r="S3" s="52">
        <f t="shared" ca="1" si="2"/>
        <v>2040</v>
      </c>
      <c r="T3" s="52">
        <f t="shared" ca="1" si="2"/>
        <v>2041</v>
      </c>
      <c r="U3" s="52">
        <f t="shared" ca="1" si="2"/>
        <v>2042</v>
      </c>
      <c r="V3" s="52">
        <f t="shared" ca="1" si="2"/>
        <v>2043</v>
      </c>
      <c r="W3" s="52">
        <f t="shared" ca="1" si="2"/>
        <v>2044</v>
      </c>
      <c r="X3" s="52">
        <f t="shared" ca="1" si="2"/>
        <v>2045</v>
      </c>
      <c r="Y3" s="52">
        <f t="shared" ca="1" si="2"/>
        <v>2046</v>
      </c>
      <c r="Z3" s="52">
        <f t="shared" ca="1" si="2"/>
        <v>2047</v>
      </c>
      <c r="AA3" s="52">
        <f t="shared" ca="1" si="2"/>
        <v>2048</v>
      </c>
      <c r="AB3" s="52">
        <f t="shared" ca="1" si="2"/>
        <v>2049</v>
      </c>
      <c r="AC3" s="52">
        <f t="shared" ca="1" si="2"/>
        <v>2050</v>
      </c>
      <c r="AD3" s="52">
        <f t="shared" ca="1" si="2"/>
        <v>2051</v>
      </c>
      <c r="AE3" s="52">
        <f t="shared" ca="1" si="2"/>
        <v>2052</v>
      </c>
      <c r="AF3" s="52">
        <f t="shared" ca="1" si="2"/>
        <v>2053</v>
      </c>
      <c r="AG3" s="52">
        <f t="shared" ca="1" si="2"/>
        <v>2054</v>
      </c>
      <c r="AH3" s="52">
        <f t="shared" ca="1" si="2"/>
        <v>2055</v>
      </c>
      <c r="AI3" s="52">
        <f t="shared" ca="1" si="2"/>
        <v>2056</v>
      </c>
      <c r="AJ3" s="52">
        <f t="shared" ca="1" si="2"/>
        <v>2057</v>
      </c>
      <c r="AK3" s="52">
        <f t="shared" ca="1" si="2"/>
        <v>2058</v>
      </c>
      <c r="AL3" s="53">
        <f t="shared" ca="1" si="2"/>
        <v>2059</v>
      </c>
      <c r="AN3" s="72" t="s">
        <v>79</v>
      </c>
      <c r="AO3" s="50"/>
      <c r="AP3" s="50"/>
      <c r="AQ3" s="50"/>
    </row>
    <row r="4" spans="1:122" ht="21" customHeight="1">
      <c r="A4" s="43"/>
      <c r="B4" s="54" t="s">
        <v>92</v>
      </c>
      <c r="C4" s="55">
        <f t="shared" ref="C4:AL4" si="3">$AO$18+C$1</f>
        <v>65</v>
      </c>
      <c r="D4" s="55">
        <f t="shared" si="3"/>
        <v>66</v>
      </c>
      <c r="E4" s="55">
        <f t="shared" si="3"/>
        <v>67</v>
      </c>
      <c r="F4" s="55">
        <f t="shared" si="3"/>
        <v>68</v>
      </c>
      <c r="G4" s="55">
        <f t="shared" si="3"/>
        <v>69</v>
      </c>
      <c r="H4" s="55">
        <f t="shared" si="3"/>
        <v>70</v>
      </c>
      <c r="I4" s="55">
        <f t="shared" si="3"/>
        <v>71</v>
      </c>
      <c r="J4" s="55">
        <f t="shared" si="3"/>
        <v>72</v>
      </c>
      <c r="K4" s="55">
        <f t="shared" si="3"/>
        <v>73</v>
      </c>
      <c r="L4" s="55">
        <f t="shared" si="3"/>
        <v>74</v>
      </c>
      <c r="M4" s="55">
        <f t="shared" si="3"/>
        <v>75</v>
      </c>
      <c r="N4" s="55">
        <f t="shared" si="3"/>
        <v>76</v>
      </c>
      <c r="O4" s="55">
        <f t="shared" si="3"/>
        <v>77</v>
      </c>
      <c r="P4" s="55">
        <f t="shared" si="3"/>
        <v>78</v>
      </c>
      <c r="Q4" s="55">
        <f t="shared" si="3"/>
        <v>79</v>
      </c>
      <c r="R4" s="55">
        <f t="shared" si="3"/>
        <v>80</v>
      </c>
      <c r="S4" s="55">
        <f t="shared" si="3"/>
        <v>81</v>
      </c>
      <c r="T4" s="55">
        <f t="shared" si="3"/>
        <v>82</v>
      </c>
      <c r="U4" s="55">
        <f t="shared" si="3"/>
        <v>83</v>
      </c>
      <c r="V4" s="55">
        <f t="shared" si="3"/>
        <v>84</v>
      </c>
      <c r="W4" s="55">
        <f t="shared" si="3"/>
        <v>85</v>
      </c>
      <c r="X4" s="55">
        <f t="shared" si="3"/>
        <v>86</v>
      </c>
      <c r="Y4" s="55">
        <f t="shared" si="3"/>
        <v>87</v>
      </c>
      <c r="Z4" s="55">
        <f t="shared" si="3"/>
        <v>88</v>
      </c>
      <c r="AA4" s="55">
        <f t="shared" si="3"/>
        <v>89</v>
      </c>
      <c r="AB4" s="55">
        <f t="shared" si="3"/>
        <v>90</v>
      </c>
      <c r="AC4" s="55">
        <f t="shared" si="3"/>
        <v>91</v>
      </c>
      <c r="AD4" s="55">
        <f t="shared" si="3"/>
        <v>92</v>
      </c>
      <c r="AE4" s="55">
        <f t="shared" si="3"/>
        <v>93</v>
      </c>
      <c r="AF4" s="55">
        <f t="shared" si="3"/>
        <v>94</v>
      </c>
      <c r="AG4" s="55">
        <f t="shared" si="3"/>
        <v>95</v>
      </c>
      <c r="AH4" s="55">
        <f t="shared" si="3"/>
        <v>96</v>
      </c>
      <c r="AI4" s="55">
        <f t="shared" si="3"/>
        <v>97</v>
      </c>
      <c r="AJ4" s="55">
        <f t="shared" si="3"/>
        <v>98</v>
      </c>
      <c r="AK4" s="55">
        <f t="shared" si="3"/>
        <v>99</v>
      </c>
      <c r="AL4" s="56">
        <f t="shared" si="3"/>
        <v>100</v>
      </c>
      <c r="AN4" s="90" t="s">
        <v>82</v>
      </c>
      <c r="AO4" s="91"/>
      <c r="AP4" s="91"/>
      <c r="AQ4" s="92"/>
    </row>
    <row r="5" spans="1:122" ht="40" customHeight="1">
      <c r="A5" s="102" t="s">
        <v>93</v>
      </c>
      <c r="B5" s="103"/>
      <c r="C5" s="131">
        <f>VLOOKUP(C1,'Joint Life Calculator'!$A$9:$I$128,9,0)</f>
        <v>0.99761190848755421</v>
      </c>
      <c r="D5" s="132">
        <f>VLOOKUP(D1,'Joint Life Calculator'!$A$9:$I$128,9,0)</f>
        <v>0.99630294380675366</v>
      </c>
      <c r="E5" s="132">
        <f>VLOOKUP(E1,'Joint Life Calculator'!$A$9:$I$128,9,0)</f>
        <v>0.99457823447819993</v>
      </c>
      <c r="F5" s="132">
        <f>VLOOKUP(F1,'Joint Life Calculator'!$A$9:$I$128,9,0)</f>
        <v>0.99236005062593957</v>
      </c>
      <c r="G5" s="132">
        <f>VLOOKUP(G1,'Joint Life Calculator'!$A$9:$I$128,9,0)</f>
        <v>0.98956595412538317</v>
      </c>
      <c r="H5" s="132">
        <f>VLOOKUP(H1,'Joint Life Calculator'!$A$9:$I$128,9,0)</f>
        <v>0.98609615631878367</v>
      </c>
      <c r="I5" s="132">
        <f>VLOOKUP(I1,'Joint Life Calculator'!$A$9:$I$128,9,0)</f>
        <v>0.981818570328167</v>
      </c>
      <c r="J5" s="132">
        <f>VLOOKUP(J1,'Joint Life Calculator'!$A$9:$I$128,9,0)</f>
        <v>0.97657783118069585</v>
      </c>
      <c r="K5" s="132">
        <f>VLOOKUP(K1,'Joint Life Calculator'!$A$9:$I$128,9,0)</f>
        <v>0.9702175969305219</v>
      </c>
      <c r="L5" s="132">
        <f>VLOOKUP(L1,'Joint Life Calculator'!$A$9:$I$128,9,0)</f>
        <v>0.96256133667484289</v>
      </c>
      <c r="M5" s="132">
        <f>VLOOKUP(M1,'Joint Life Calculator'!$A$9:$I$128,9,0)</f>
        <v>0.95342036355588633</v>
      </c>
      <c r="N5" s="132">
        <f>VLOOKUP(N1,'Joint Life Calculator'!$A$9:$I$128,9,0)</f>
        <v>0.942513029450045</v>
      </c>
      <c r="O5" s="132">
        <f>VLOOKUP(O1,'Joint Life Calculator'!$A$9:$I$128,9,0)</f>
        <v>0.92953593145546798</v>
      </c>
      <c r="P5" s="132">
        <f>VLOOKUP(P1,'Joint Life Calculator'!$A$9:$I$128,9,0)</f>
        <v>0.91422448561442204</v>
      </c>
      <c r="Q5" s="132">
        <f>VLOOKUP(Q1,'Joint Life Calculator'!$A$9:$I$128,9,0)</f>
        <v>0.89632364030753087</v>
      </c>
      <c r="R5" s="132">
        <f>VLOOKUP(R1,'Joint Life Calculator'!$A$9:$I$128,9,0)</f>
        <v>0.8755357930612776</v>
      </c>
      <c r="S5" s="132">
        <f>VLOOKUP(S1,'Joint Life Calculator'!$A$9:$I$128,9,0)</f>
        <v>0.85147621190390932</v>
      </c>
      <c r="T5" s="132">
        <f>VLOOKUP(T1,'Joint Life Calculator'!$A$9:$I$128,9,0)</f>
        <v>0.82376403190048209</v>
      </c>
      <c r="U5" s="132">
        <f>VLOOKUP(U1,'Joint Life Calculator'!$A$9:$I$128,9,0)</f>
        <v>0.79210365908173452</v>
      </c>
      <c r="V5" s="132">
        <f>VLOOKUP(V1,'Joint Life Calculator'!$A$9:$I$128,9,0)</f>
        <v>0.75629234363435804</v>
      </c>
      <c r="W5" s="132">
        <f>VLOOKUP(W1,'Joint Life Calculator'!$A$9:$I$128,9,0)</f>
        <v>0.71621303759388899</v>
      </c>
      <c r="X5" s="132">
        <f>VLOOKUP(X1,'Joint Life Calculator'!$A$9:$I$128,9,0)</f>
        <v>0.67185935587074153</v>
      </c>
      <c r="Y5" s="132">
        <f>VLOOKUP(Y1,'Joint Life Calculator'!$A$9:$I$128,9,0)</f>
        <v>0.62336862915036706</v>
      </c>
      <c r="Z5" s="132">
        <f>VLOOKUP(Z1,'Joint Life Calculator'!$A$9:$I$128,9,0)</f>
        <v>0.57115868354055066</v>
      </c>
      <c r="AA5" s="132">
        <f>VLOOKUP(AA1,'Joint Life Calculator'!$A$9:$I$128,9,0)</f>
        <v>0.51586255403274861</v>
      </c>
      <c r="AB5" s="132">
        <f>VLOOKUP(AB1,'Joint Life Calculator'!$A$9:$I$128,9,0)</f>
        <v>0.45844874937223012</v>
      </c>
      <c r="AC5" s="132">
        <f>VLOOKUP(AC1,'Joint Life Calculator'!$A$9:$I$128,9,0)</f>
        <v>0.40012644964219657</v>
      </c>
      <c r="AD5" s="132">
        <f>VLOOKUP(AD1,'Joint Life Calculator'!$A$9:$I$128,9,0)</f>
        <v>0.34230114775581078</v>
      </c>
      <c r="AE5" s="132">
        <f>VLOOKUP(AE1,'Joint Life Calculator'!$A$9:$I$128,9,0)</f>
        <v>0.28647613708046471</v>
      </c>
      <c r="AF5" s="132">
        <f>VLOOKUP(AF1,'Joint Life Calculator'!$A$9:$I$128,9,0)</f>
        <v>0.23410525622909262</v>
      </c>
      <c r="AG5" s="132">
        <f>VLOOKUP(AG1,'Joint Life Calculator'!$A$9:$I$128,9,0)</f>
        <v>0.18644609493199149</v>
      </c>
      <c r="AH5" s="132">
        <f>VLOOKUP(AH1,'Joint Life Calculator'!$A$9:$I$128,9,0)</f>
        <v>0.14463648544088337</v>
      </c>
      <c r="AI5" s="132">
        <f>VLOOKUP(AI1,'Joint Life Calculator'!$A$9:$I$128,9,0)</f>
        <v>0.109283707074181</v>
      </c>
      <c r="AJ5" s="132">
        <f>VLOOKUP(AJ1,'Joint Life Calculator'!$A$9:$I$128,9,0)</f>
        <v>8.0448271002597327E-2</v>
      </c>
      <c r="AK5" s="132">
        <f>VLOOKUP(AK1,'Joint Life Calculator'!$A$9:$I$128,9,0)</f>
        <v>5.7771302431111615E-2</v>
      </c>
      <c r="AL5" s="133">
        <f>VLOOKUP(AL1,'Joint Life Calculator'!$A$9:$I$128,9,0)</f>
        <v>4.0523784225754977E-2</v>
      </c>
      <c r="AN5" s="93"/>
      <c r="AO5" s="94"/>
      <c r="AP5" s="94"/>
      <c r="AQ5" s="95"/>
    </row>
    <row r="6" spans="1:122" ht="20">
      <c r="A6" s="87" t="s">
        <v>73</v>
      </c>
      <c r="B6" s="57">
        <v>0.01</v>
      </c>
      <c r="C6" s="58">
        <f>$AO$20-NPV($B6,$BU$2:BY$2)</f>
        <v>353517.65025619708</v>
      </c>
      <c r="D6" s="59">
        <f>$AO$20-NPV($B6,$BU$2:BZ$2)</f>
        <v>330908.56461009616</v>
      </c>
      <c r="E6" s="59">
        <f>$AO$20-NPV($B6,$BU$2:CA$2)</f>
        <v>308523.33129712485</v>
      </c>
      <c r="F6" s="59">
        <f>$AO$20-NPV($B6,$BU$2:CB$2)</f>
        <v>286359.73395754938</v>
      </c>
      <c r="G6" s="59">
        <f>$AO$20-NPV($B6,$BU$2:CC$2)</f>
        <v>264415.57817579148</v>
      </c>
      <c r="H6" s="59">
        <f>$AO$20-NPV($B6,$BU$2:CD$2)</f>
        <v>242688.69126315988</v>
      </c>
      <c r="I6" s="59">
        <f>$AO$20-NPV($B6,$BU$2:CE$2)</f>
        <v>221176.92204273256</v>
      </c>
      <c r="J6" s="59">
        <f>$AO$20-NPV($B6,$BU$2:CF$2)</f>
        <v>199878.14063636883</v>
      </c>
      <c r="K6" s="59">
        <f>$AO$20-NPV($B6,$BU$2:CG$2)</f>
        <v>178790.23825383052</v>
      </c>
      <c r="L6" s="59">
        <f>$AO$20-NPV($B6,$BU$2:CH$2)</f>
        <v>157911.1269839906</v>
      </c>
      <c r="M6" s="59">
        <f>$AO$20-NPV($B6,$BU$2:CI$2)</f>
        <v>137238.73958810949</v>
      </c>
      <c r="N6" s="59">
        <f>$AO$20-NPV($B6,$BU$2:CJ$2)</f>
        <v>116771.02929515793</v>
      </c>
      <c r="O6" s="59">
        <f>$AO$20-NPV($B6,$BU$2:CK$2)</f>
        <v>96505.969599166245</v>
      </c>
      <c r="P6" s="59">
        <f>$AO$20-NPV($B6,$BU$2:CL$2)</f>
        <v>76441.554058580426</v>
      </c>
      <c r="Q6" s="59">
        <f>$AO$20-NPV($B6,$BU$2:CM$2)</f>
        <v>56575.796097604383</v>
      </c>
      <c r="R6" s="59">
        <f>$AO$20-NPV($B6,$BU$2:CN$2)</f>
        <v>36906.72880950931</v>
      </c>
      <c r="S6" s="59">
        <f>$AO$20-NPV($B6,$BU$2:CO$2)</f>
        <v>17432.404761890415</v>
      </c>
      <c r="T6" s="59">
        <f>$AO$20-NPV($B6,$BU$2:CP$2)</f>
        <v>-1849.1041961481096</v>
      </c>
      <c r="U6" s="59">
        <f>$AO$20-NPV($B6,$BU$2:CQ$2)</f>
        <v>-20939.707124899141</v>
      </c>
      <c r="V6" s="59">
        <f>$AO$20-NPV($B6,$BU$2:CR$2)</f>
        <v>-39841.294183068443</v>
      </c>
      <c r="W6" s="59">
        <f>$AO$20-NPV($B6,$BU$2:CS$2)</f>
        <v>-58555.736814919277</v>
      </c>
      <c r="X6" s="59">
        <f>$AO$20-NPV($B6,$BU$2:CT$2)</f>
        <v>-77084.887935563689</v>
      </c>
      <c r="Y6" s="59">
        <f>$AO$20-NPV($B6,$BU$2:CU$2)</f>
        <v>-95430.582114419434</v>
      </c>
      <c r="Z6" s="59">
        <f>$AO$20-NPV($B6,$BU$2:CV$2)</f>
        <v>-113594.63575685094</v>
      </c>
      <c r="AA6" s="59">
        <f>$AO$20-NPV($B6,$BU$2:CW$2)</f>
        <v>-131578.84728401084</v>
      </c>
      <c r="AB6" s="59">
        <f>$AO$20-NPV($B6,$BU$2:CX$2)</f>
        <v>-149384.99731090188</v>
      </c>
      <c r="AC6" s="59">
        <f>$AO$20-NPV($B6,$BU$2:CY$2)</f>
        <v>-167014.84882267495</v>
      </c>
      <c r="AD6" s="59">
        <f>$AO$20-NPV($B6,$BU$2:CZ$2)</f>
        <v>-184470.1473491831</v>
      </c>
      <c r="AE6" s="59">
        <f>$AO$20-NPV($B6,$BU$2:DA$2)</f>
        <v>-201752.62113780505</v>
      </c>
      <c r="AF6" s="59">
        <f>$AO$20-NPV($B6,$BU$2:DB$2)</f>
        <v>-218863.98132455943</v>
      </c>
      <c r="AG6" s="59">
        <f>$AO$20-NPV($B6,$BU$2:DC$2)</f>
        <v>-235805.92210352421</v>
      </c>
      <c r="AH6" s="59">
        <f>$AO$20-NPV($B6,$BU$2:DD$2)</f>
        <v>-252580.1208945784</v>
      </c>
      <c r="AI6" s="59">
        <f>$AO$20-NPV($B6,$BU$2:DE$2)</f>
        <v>-269188.23850948352</v>
      </c>
      <c r="AJ6" s="59">
        <f>$AO$20-NPV($B6,$BU$2:DF$2)</f>
        <v>-285631.91931632033</v>
      </c>
      <c r="AK6" s="59">
        <f>$AO$20-NPV($B6,$BU$2:DG$2)</f>
        <v>-301912.79140229733</v>
      </c>
      <c r="AL6" s="60">
        <f>$AO$20-NPV($B6,$BU$2:DH$2)</f>
        <v>-318032.46673494787</v>
      </c>
      <c r="AN6" s="96" t="s">
        <v>81</v>
      </c>
      <c r="AO6" s="97"/>
      <c r="AP6" s="97"/>
      <c r="AQ6" s="98"/>
    </row>
    <row r="7" spans="1:122" ht="20">
      <c r="A7" s="87"/>
      <c r="B7" s="57">
        <f>B6+0.5%</f>
        <v>1.4999999999999999E-2</v>
      </c>
      <c r="C7" s="58">
        <f>$AO$20-NPV($B7,$BU$2:BY$2)</f>
        <v>355216.52064902295</v>
      </c>
      <c r="D7" s="59">
        <f>$AO$20-NPV($B7,$BU$2:BZ$2)</f>
        <v>333267.50802859402</v>
      </c>
      <c r="E7" s="59">
        <f>$AO$20-NPV($B7,$BU$2:CA$2)</f>
        <v>311642.86505280196</v>
      </c>
      <c r="F7" s="59">
        <f>$AO$20-NPV($B7,$BU$2:CB$2)</f>
        <v>290337.79808157828</v>
      </c>
      <c r="G7" s="59">
        <f>$AO$20-NPV($B7,$BU$2:CC$2)</f>
        <v>269347.58431682584</v>
      </c>
      <c r="H7" s="59">
        <f>$AO$20-NPV($B7,$BU$2:CD$2)</f>
        <v>248667.57075549345</v>
      </c>
      <c r="I7" s="59">
        <f>$AO$20-NPV($B7,$BU$2:CE$2)</f>
        <v>228293.17315812162</v>
      </c>
      <c r="J7" s="59">
        <f>$AO$20-NPV($B7,$BU$2:CF$2)</f>
        <v>208219.87503263209</v>
      </c>
      <c r="K7" s="59">
        <f>$AO$20-NPV($B7,$BU$2:CG$2)</f>
        <v>188443.22663313505</v>
      </c>
      <c r="L7" s="59">
        <f>$AO$20-NPV($B7,$BU$2:CH$2)</f>
        <v>168958.84397353203</v>
      </c>
      <c r="M7" s="59">
        <f>$AO$20-NPV($B7,$BU$2:CI$2)</f>
        <v>149762.40785569657</v>
      </c>
      <c r="N7" s="59">
        <f>$AO$20-NPV($B7,$BU$2:CJ$2)</f>
        <v>130849.66291201627</v>
      </c>
      <c r="O7" s="59">
        <f>$AO$20-NPV($B7,$BU$2:CK$2)</f>
        <v>112216.41666208499</v>
      </c>
      <c r="P7" s="59">
        <f>$AO$20-NPV($B7,$BU$2:CL$2)</f>
        <v>93858.538583334885</v>
      </c>
      <c r="Q7" s="59">
        <f>$AO$20-NPV($B7,$BU$2:CM$2)</f>
        <v>75771.95919540379</v>
      </c>
      <c r="R7" s="59">
        <f>$AO$20-NPV($B7,$BU$2:CN$2)</f>
        <v>57952.66915803327</v>
      </c>
      <c r="S7" s="59">
        <f>$AO$20-NPV($B7,$BU$2:CO$2)</f>
        <v>40396.718382298714</v>
      </c>
      <c r="T7" s="59">
        <f>$AO$20-NPV($B7,$BU$2:CP$2)</f>
        <v>23100.215154974023</v>
      </c>
      <c r="U7" s="59">
        <f>$AO$20-NPV($B7,$BU$2:CQ$2)</f>
        <v>6059.3252758364542</v>
      </c>
      <c r="V7" s="59">
        <f>$AO$20-NPV($B7,$BU$2:CR$2)</f>
        <v>-10729.728792279435</v>
      </c>
      <c r="W7" s="59">
        <f>$AO$20-NPV($B7,$BU$2:CS$2)</f>
        <v>-27270.668760866567</v>
      </c>
      <c r="X7" s="59">
        <f>$AO$20-NPV($B7,$BU$2:CT$2)</f>
        <v>-43567.161340755294</v>
      </c>
      <c r="Y7" s="59">
        <f>$AO$20-NPV($B7,$BU$2:CU$2)</f>
        <v>-59622.819054931402</v>
      </c>
      <c r="Z7" s="59">
        <f>$AO$20-NPV($B7,$BU$2:CV$2)</f>
        <v>-75441.201039341278</v>
      </c>
      <c r="AA7" s="59">
        <f>$AO$20-NPV($B7,$BU$2:CW$2)</f>
        <v>-91025.813831863459</v>
      </c>
      <c r="AB7" s="59">
        <f>$AO$20-NPV($B7,$BU$2:CX$2)</f>
        <v>-106380.11214961926</v>
      </c>
      <c r="AC7" s="59">
        <f>$AO$20-NPV($B7,$BU$2:CY$2)</f>
        <v>-121507.49965479737</v>
      </c>
      <c r="AD7" s="59">
        <f>$AO$20-NPV($B7,$BU$2:CZ$2)</f>
        <v>-136411.32970916003</v>
      </c>
      <c r="AE7" s="59">
        <f>$AO$20-NPV($B7,$BU$2:DA$2)</f>
        <v>-151094.90611739911</v>
      </c>
      <c r="AF7" s="59">
        <f>$AO$20-NPV($B7,$BU$2:DB$2)</f>
        <v>-165561.48385950655</v>
      </c>
      <c r="AG7" s="59">
        <f>$AO$20-NPV($B7,$BU$2:DC$2)</f>
        <v>-179814.26981232176</v>
      </c>
      <c r="AH7" s="59">
        <f>$AO$20-NPV($B7,$BU$2:DD$2)</f>
        <v>-193856.42346041556</v>
      </c>
      <c r="AI7" s="59">
        <f>$AO$20-NPV($B7,$BU$2:DE$2)</f>
        <v>-207691.0575964686</v>
      </c>
      <c r="AJ7" s="59">
        <f>$AO$20-NPV($B7,$BU$2:DF$2)</f>
        <v>-221321.23901129921</v>
      </c>
      <c r="AK7" s="59">
        <f>$AO$20-NPV($B7,$BU$2:DG$2)</f>
        <v>-234749.98917369393</v>
      </c>
      <c r="AL7" s="60">
        <f>$AO$20-NPV($B7,$BU$2:DH$2)</f>
        <v>-247980.28490019112</v>
      </c>
      <c r="AN7" s="96"/>
      <c r="AO7" s="97"/>
      <c r="AP7" s="97"/>
      <c r="AQ7" s="98"/>
    </row>
    <row r="8" spans="1:122" ht="20">
      <c r="A8" s="87"/>
      <c r="B8" s="57">
        <f t="shared" ref="B8:B18" si="4">B7+0.5%</f>
        <v>0.02</v>
      </c>
      <c r="C8" s="58">
        <f>$AO$20-NPV($B8,$BU$2:BY$2)</f>
        <v>356876.9717958991</v>
      </c>
      <c r="D8" s="59">
        <f>$AO$20-NPV($B8,$BU$2:BZ$2)</f>
        <v>335565.65862343047</v>
      </c>
      <c r="E8" s="59">
        <f>$AO$20-NPV($B8,$BU$2:CA$2)</f>
        <v>314672.21433669655</v>
      </c>
      <c r="F8" s="59">
        <f>$AO$20-NPV($B8,$BU$2:CB$2)</f>
        <v>294188.44542813388</v>
      </c>
      <c r="G8" s="59">
        <f>$AO$20-NPV($B8,$BU$2:CC$2)</f>
        <v>274106.31904719007</v>
      </c>
      <c r="H8" s="59">
        <f>$AO$20-NPV($B8,$BU$2:CD$2)</f>
        <v>254417.95985018637</v>
      </c>
      <c r="I8" s="59">
        <f>$AO$20-NPV($B8,$BU$2:CE$2)</f>
        <v>235115.64691194744</v>
      </c>
      <c r="J8" s="59">
        <f>$AO$20-NPV($B8,$BU$2:CF$2)</f>
        <v>216191.81069798765</v>
      </c>
      <c r="K8" s="59">
        <f>$AO$20-NPV($B8,$BU$2:CG$2)</f>
        <v>197639.03009606636</v>
      </c>
      <c r="L8" s="59">
        <f>$AO$20-NPV($B8,$BU$2:CH$2)</f>
        <v>179450.02950594743</v>
      </c>
      <c r="M8" s="59">
        <f>$AO$20-NPV($B8,$BU$2:CI$2)</f>
        <v>161617.67598622298</v>
      </c>
      <c r="N8" s="59">
        <f>$AO$20-NPV($B8,$BU$2:CJ$2)</f>
        <v>144134.97645708139</v>
      </c>
      <c r="O8" s="59">
        <f>$AO$20-NPV($B8,$BU$2:CK$2)</f>
        <v>126995.07495792292</v>
      </c>
      <c r="P8" s="59">
        <f>$AO$20-NPV($B8,$BU$2:CL$2)</f>
        <v>110191.24995874794</v>
      </c>
      <c r="Q8" s="59">
        <f>$AO$20-NPV($B8,$BU$2:CM$2)</f>
        <v>93716.911724262696</v>
      </c>
      <c r="R8" s="59">
        <f>$AO$20-NPV($B8,$BU$2:CN$2)</f>
        <v>77565.599729669339</v>
      </c>
      <c r="S8" s="59">
        <f>$AO$20-NPV($B8,$BU$2:CO$2)</f>
        <v>61730.980127126793</v>
      </c>
      <c r="T8" s="59">
        <f>$AO$20-NPV($B8,$BU$2:CP$2)</f>
        <v>46206.843261889007</v>
      </c>
      <c r="U8" s="59">
        <f>$AO$20-NPV($B8,$BU$2:CQ$2)</f>
        <v>30987.101237146067</v>
      </c>
      <c r="V8" s="59">
        <f>$AO$20-NPV($B8,$BU$2:CR$2)</f>
        <v>16065.785526613821</v>
      </c>
      <c r="W8" s="59">
        <f>$AO$20-NPV($B8,$BU$2:CS$2)</f>
        <v>1437.0446339351474</v>
      </c>
      <c r="X8" s="59">
        <f>$AO$20-NPV($B8,$BU$2:CT$2)</f>
        <v>-12904.858202024363</v>
      </c>
      <c r="Y8" s="59">
        <f>$AO$20-NPV($B8,$BU$2:CU$2)</f>
        <v>-26965.54725688661</v>
      </c>
      <c r="Z8" s="59">
        <f>$AO$20-NPV($B8,$BU$2:CV$2)</f>
        <v>-40750.536526359385</v>
      </c>
      <c r="AA8" s="59">
        <f>$AO$20-NPV($B8,$BU$2:CW$2)</f>
        <v>-54265.231888587645</v>
      </c>
      <c r="AB8" s="59">
        <f>$AO$20-NPV($B8,$BU$2:CX$2)</f>
        <v>-67514.933224105509</v>
      </c>
      <c r="AC8" s="59">
        <f>$AO$20-NPV($B8,$BU$2:CY$2)</f>
        <v>-80504.836494221119</v>
      </c>
      <c r="AD8" s="59">
        <f>$AO$20-NPV($B8,$BU$2:CZ$2)</f>
        <v>-93240.035778648104</v>
      </c>
      <c r="AE8" s="59">
        <f>$AO$20-NPV($B8,$BU$2:DA$2)</f>
        <v>-105725.52527318441</v>
      </c>
      <c r="AF8" s="59">
        <f>$AO$20-NPV($B8,$BU$2:DB$2)</f>
        <v>-117966.20124822005</v>
      </c>
      <c r="AG8" s="59">
        <f>$AO$20-NPV($B8,$BU$2:DC$2)</f>
        <v>-129966.86396884313</v>
      </c>
      <c r="AH8" s="59">
        <f>$AO$20-NPV($B8,$BU$2:DD$2)</f>
        <v>-141732.21957729722</v>
      </c>
      <c r="AI8" s="59">
        <f>$AO$20-NPV($B8,$BU$2:DE$2)</f>
        <v>-153266.88193852664</v>
      </c>
      <c r="AJ8" s="59">
        <f>$AO$20-NPV($B8,$BU$2:DF$2)</f>
        <v>-164575.37444953586</v>
      </c>
      <c r="AK8" s="59">
        <f>$AO$20-NPV($B8,$BU$2:DG$2)</f>
        <v>-175662.13181327039</v>
      </c>
      <c r="AL8" s="60">
        <f>$AO$20-NPV($B8,$BU$2:DH$2)</f>
        <v>-186531.5017777161</v>
      </c>
      <c r="AN8" s="96" t="s">
        <v>83</v>
      </c>
      <c r="AO8" s="97"/>
      <c r="AP8" s="97"/>
      <c r="AQ8" s="98"/>
      <c r="AR8" s="45"/>
      <c r="AS8" s="45"/>
    </row>
    <row r="9" spans="1:122" ht="20">
      <c r="A9" s="87"/>
      <c r="B9" s="57">
        <f t="shared" si="4"/>
        <v>2.5000000000000001E-2</v>
      </c>
      <c r="C9" s="58">
        <f>$AO$20-NPV($B9,$BU$2:BY$2)</f>
        <v>358500.11610513623</v>
      </c>
      <c r="D9" s="59">
        <f>$AO$20-NPV($B9,$BU$2:BZ$2)</f>
        <v>337804.9913220841</v>
      </c>
      <c r="E9" s="59">
        <f>$AO$20-NPV($B9,$BU$2:CA$2)</f>
        <v>317614.62568008207</v>
      </c>
      <c r="F9" s="59">
        <f>$AO$20-NPV($B9,$BU$2:CB$2)</f>
        <v>297916.70798056782</v>
      </c>
      <c r="G9" s="59">
        <f>$AO$20-NPV($B9,$BU$2:CC$2)</f>
        <v>278699.22729811497</v>
      </c>
      <c r="H9" s="59">
        <f>$AO$20-NPV($B9,$BU$2:CD$2)</f>
        <v>259950.46565669752</v>
      </c>
      <c r="I9" s="59">
        <f>$AO$20-NPV($B9,$BU$2:CE$2)</f>
        <v>241658.99088458292</v>
      </c>
      <c r="J9" s="59">
        <f>$AO$20-NPV($B9,$BU$2:CF$2)</f>
        <v>223813.6496434955</v>
      </c>
      <c r="K9" s="59">
        <f>$AO$20-NPV($B9,$BU$2:CG$2)</f>
        <v>206403.56062780047</v>
      </c>
      <c r="L9" s="59">
        <f>$AO$20-NPV($B9,$BU$2:CH$2)</f>
        <v>189418.1079295614</v>
      </c>
      <c r="M9" s="59">
        <f>$AO$20-NPV($B9,$BU$2:CI$2)</f>
        <v>172846.93456542573</v>
      </c>
      <c r="N9" s="59">
        <f>$AO$20-NPV($B9,$BU$2:CJ$2)</f>
        <v>156679.93616139091</v>
      </c>
      <c r="O9" s="59">
        <f>$AO$20-NPV($B9,$BU$2:CK$2)</f>
        <v>140907.25479160086</v>
      </c>
      <c r="P9" s="59">
        <f>$AO$20-NPV($B9,$BU$2:CL$2)</f>
        <v>125519.27296741545</v>
      </c>
      <c r="Q9" s="59">
        <f>$AO$20-NPV($B9,$BU$2:CM$2)</f>
        <v>110506.60777308821</v>
      </c>
      <c r="R9" s="59">
        <f>$AO$20-NPV($B9,$BU$2:CN$2)</f>
        <v>95860.105144476285</v>
      </c>
      <c r="S9" s="59">
        <f>$AO$20-NPV($B9,$BU$2:CO$2)</f>
        <v>81570.834287293896</v>
      </c>
      <c r="T9" s="59">
        <f>$AO$20-NPV($B9,$BU$2:CP$2)</f>
        <v>67630.082231506181</v>
      </c>
      <c r="U9" s="59">
        <f>$AO$20-NPV($B9,$BU$2:CQ$2)</f>
        <v>54029.348518542596</v>
      </c>
      <c r="V9" s="59">
        <f>$AO$20-NPV($B9,$BU$2:CR$2)</f>
        <v>40760.340018090326</v>
      </c>
      <c r="W9" s="59">
        <f>$AO$20-NPV($B9,$BU$2:CS$2)</f>
        <v>27814.965871307591</v>
      </c>
      <c r="X9" s="59">
        <f>$AO$20-NPV($B9,$BU$2:CT$2)</f>
        <v>15185.332557373215</v>
      </c>
      <c r="Y9" s="59">
        <f>$AO$20-NPV($B9,$BU$2:CU$2)</f>
        <v>2863.7390803640592</v>
      </c>
      <c r="Z9" s="59">
        <f>$AO$20-NPV($B9,$BU$2:CV$2)</f>
        <v>-9157.3277264741482</v>
      </c>
      <c r="AA9" s="59">
        <f>$AO$20-NPV($B9,$BU$2:CW$2)</f>
        <v>-20885.197781926021</v>
      </c>
      <c r="AB9" s="59">
        <f>$AO$20-NPV($B9,$BU$2:CX$2)</f>
        <v>-32327.022226269357</v>
      </c>
      <c r="AC9" s="59">
        <f>$AO$20-NPV($B9,$BU$2:CY$2)</f>
        <v>-43489.777781726269</v>
      </c>
      <c r="AD9" s="59">
        <f>$AO$20-NPV($B9,$BU$2:CZ$2)</f>
        <v>-54380.271006562165</v>
      </c>
      <c r="AE9" s="59">
        <f>$AO$20-NPV($B9,$BU$2:DA$2)</f>
        <v>-65005.142445426551</v>
      </c>
      <c r="AF9" s="59">
        <f>$AO$20-NPV($B9,$BU$2:DB$2)</f>
        <v>-75370.870678464998</v>
      </c>
      <c r="AG9" s="59">
        <f>$AO$20-NPV($B9,$BU$2:DC$2)</f>
        <v>-85483.776271673269</v>
      </c>
      <c r="AH9" s="59">
        <f>$AO$20-NPV($B9,$BU$2:DD$2)</f>
        <v>-95350.025630900753</v>
      </c>
      <c r="AI9" s="59">
        <f>$AO$20-NPV($B9,$BU$2:DE$2)</f>
        <v>-104975.63476185442</v>
      </c>
      <c r="AJ9" s="59">
        <f>$AO$20-NPV($B9,$BU$2:DF$2)</f>
        <v>-114366.47293839464</v>
      </c>
      <c r="AK9" s="59">
        <f>$AO$20-NPV($B9,$BU$2:DG$2)</f>
        <v>-123528.26628136064</v>
      </c>
      <c r="AL9" s="60">
        <f>$AO$20-NPV($B9,$BU$2:DH$2)</f>
        <v>-132466.60125010798</v>
      </c>
      <c r="AN9" s="96"/>
      <c r="AO9" s="97"/>
      <c r="AP9" s="97"/>
      <c r="AQ9" s="98"/>
    </row>
    <row r="10" spans="1:122" ht="20">
      <c r="A10" s="87"/>
      <c r="B10" s="57">
        <f t="shared" si="4"/>
        <v>3.0000000000000002E-2</v>
      </c>
      <c r="C10" s="58">
        <f>$AO$20-NPV($B10,$BU$2:BY$2)</f>
        <v>360087.02750733122</v>
      </c>
      <c r="D10" s="59">
        <f>$AO$20-NPV($B10,$BU$2:BZ$2)</f>
        <v>339987.40534692351</v>
      </c>
      <c r="E10" s="59">
        <f>$AO$20-NPV($B10,$BU$2:CA$2)</f>
        <v>320473.20907468302</v>
      </c>
      <c r="F10" s="59">
        <f>$AO$20-NPV($B10,$BU$2:CB$2)</f>
        <v>301527.38745114853</v>
      </c>
      <c r="G10" s="59">
        <f>$AO$20-NPV($B10,$BU$2:CC$2)</f>
        <v>283133.38587490149</v>
      </c>
      <c r="H10" s="59">
        <f>$AO$20-NPV($B10,$BU$2:CD$2)</f>
        <v>265275.13191738009</v>
      </c>
      <c r="I10" s="59">
        <f>$AO$20-NPV($B10,$BU$2:CE$2)</f>
        <v>247937.02127900979</v>
      </c>
      <c r="J10" s="59">
        <f>$AO$20-NPV($B10,$BU$2:CF$2)</f>
        <v>231103.90415437843</v>
      </c>
      <c r="K10" s="59">
        <f>$AO$20-NPV($B10,$BU$2:CG$2)</f>
        <v>214761.0719945422</v>
      </c>
      <c r="L10" s="59">
        <f>$AO$20-NPV($B10,$BU$2:CH$2)</f>
        <v>198894.24465489533</v>
      </c>
      <c r="M10" s="59">
        <f>$AO$20-NPV($B10,$BU$2:CI$2)</f>
        <v>183489.55791737413</v>
      </c>
      <c r="N10" s="59">
        <f>$AO$20-NPV($B10,$BU$2:CJ$2)</f>
        <v>168533.55137609137</v>
      </c>
      <c r="O10" s="59">
        <f>$AO$20-NPV($B10,$BU$2:CK$2)</f>
        <v>154013.15667581686</v>
      </c>
      <c r="P10" s="59">
        <f>$AO$20-NPV($B10,$BU$2:CL$2)</f>
        <v>139915.68609302607</v>
      </c>
      <c r="Q10" s="59">
        <f>$AO$20-NPV($B10,$BU$2:CM$2)</f>
        <v>126228.82144953992</v>
      </c>
      <c r="R10" s="59">
        <f>$AO$20-NPV($B10,$BU$2:CN$2)</f>
        <v>112940.60334906785</v>
      </c>
      <c r="S10" s="59">
        <f>$AO$20-NPV($B10,$BU$2:CO$2)</f>
        <v>100039.42072725034</v>
      </c>
      <c r="T10" s="59">
        <f>$AO$20-NPV($B10,$BU$2:CP$2)</f>
        <v>87514.000706068298</v>
      </c>
      <c r="U10" s="59">
        <f>$AO$20-NPV($B10,$BU$2:CQ$2)</f>
        <v>75353.39874375565</v>
      </c>
      <c r="V10" s="59">
        <f>$AO$20-NPV($B10,$BU$2:CR$2)</f>
        <v>63546.989071607415</v>
      </c>
      <c r="W10" s="59">
        <f>$AO$20-NPV($B10,$BU$2:CS$2)</f>
        <v>52084.45540932758</v>
      </c>
      <c r="X10" s="59">
        <f>$AO$20-NPV($B10,$BU$2:CT$2)</f>
        <v>40955.781950803474</v>
      </c>
      <c r="Y10" s="59">
        <f>$AO$20-NPV($B10,$BU$2:CU$2)</f>
        <v>30151.244612430572</v>
      </c>
      <c r="Z10" s="59">
        <f>$AO$20-NPV($B10,$BU$2:CV$2)</f>
        <v>19661.402536340349</v>
      </c>
      <c r="AA10" s="59">
        <f>$AO$20-NPV($B10,$BU$2:CW$2)</f>
        <v>9477.0898411071394</v>
      </c>
      <c r="AB10" s="59">
        <f>$AO$20-NPV($B10,$BU$2:CX$2)</f>
        <v>-410.59238727460615</v>
      </c>
      <c r="AC10" s="59">
        <f>$AO$20-NPV($B10,$BU$2:CY$2)</f>
        <v>-10010.283871140389</v>
      </c>
      <c r="AD10" s="59">
        <f>$AO$20-NPV($B10,$BU$2:CZ$2)</f>
        <v>-19330.372690427525</v>
      </c>
      <c r="AE10" s="59">
        <f>$AO$20-NPV($B10,$BU$2:DA$2)</f>
        <v>-28379.002612065524</v>
      </c>
      <c r="AF10" s="59">
        <f>$AO$20-NPV($B10,$BU$2:DB$2)</f>
        <v>-37164.080205888837</v>
      </c>
      <c r="AG10" s="59">
        <f>$AO$20-NPV($B10,$BU$2:DC$2)</f>
        <v>-45693.281753290095</v>
      </c>
      <c r="AH10" s="59">
        <f>$AO$20-NPV($B10,$BU$2:DD$2)</f>
        <v>-53974.059954650584</v>
      </c>
      <c r="AI10" s="59">
        <f>$AO$20-NPV($B10,$BU$2:DE$2)</f>
        <v>-62013.650441408274</v>
      </c>
      <c r="AJ10" s="59">
        <f>$AO$20-NPV($B10,$BU$2:DF$2)</f>
        <v>-69819.078098454629</v>
      </c>
      <c r="AK10" s="59">
        <f>$AO$20-NPV($B10,$BU$2:DG$2)</f>
        <v>-77397.16320238309</v>
      </c>
      <c r="AL10" s="60">
        <f>$AO$20-NPV($B10,$BU$2:DH$2)</f>
        <v>-84754.527380954474</v>
      </c>
      <c r="AN10" s="96" t="s">
        <v>84</v>
      </c>
      <c r="AO10" s="97"/>
      <c r="AP10" s="97"/>
      <c r="AQ10" s="98"/>
    </row>
    <row r="11" spans="1:122" ht="20">
      <c r="A11" s="87"/>
      <c r="B11" s="57">
        <f t="shared" si="4"/>
        <v>3.5000000000000003E-2</v>
      </c>
      <c r="C11" s="58">
        <f>$AO$20-NPV($B11,$BU$2:BY$2)</f>
        <v>361638.74298870203</v>
      </c>
      <c r="D11" s="59">
        <f>$AO$20-NPV($B11,$BU$2:BZ$2)</f>
        <v>342114.72752531595</v>
      </c>
      <c r="E11" s="59">
        <f>$AO$20-NPV($B11,$BU$2:CA$2)</f>
        <v>323250.94446890429</v>
      </c>
      <c r="F11" s="59">
        <f>$AO$20-NPV($B11,$BU$2:CB$2)</f>
        <v>305025.06711971422</v>
      </c>
      <c r="G11" s="59">
        <f>$AO$20-NPV($B11,$BU$2:CC$2)</f>
        <v>287415.52378716355</v>
      </c>
      <c r="H11" s="59">
        <f>$AO$20-NPV($B11,$BU$2:CD$2)</f>
        <v>270401.47225812898</v>
      </c>
      <c r="I11" s="59">
        <f>$AO$20-NPV($B11,$BU$2:CE$2)</f>
        <v>253962.77512862702</v>
      </c>
      <c r="J11" s="59">
        <f>$AO$20-NPV($B11,$BU$2:CF$2)</f>
        <v>238079.97596968792</v>
      </c>
      <c r="K11" s="59">
        <f>$AO$20-NPV($B11,$BU$2:CG$2)</f>
        <v>222734.27629921536</v>
      </c>
      <c r="L11" s="59">
        <f>$AO$20-NPV($B11,$BU$2:CH$2)</f>
        <v>207907.51333257524</v>
      </c>
      <c r="M11" s="59">
        <f>$AO$20-NPV($B11,$BU$2:CI$2)</f>
        <v>193582.13848557987</v>
      </c>
      <c r="N11" s="59">
        <f>$AO$20-NPV($B11,$BU$2:CJ$2)</f>
        <v>179741.19660442497</v>
      </c>
      <c r="O11" s="59">
        <f>$AO$20-NPV($B11,$BU$2:CK$2)</f>
        <v>166368.30589799513</v>
      </c>
      <c r="P11" s="59">
        <f>$AO$20-NPV($B11,$BU$2:CL$2)</f>
        <v>153447.63854878757</v>
      </c>
      <c r="Q11" s="59">
        <f>$AO$20-NPV($B11,$BU$2:CM$2)</f>
        <v>140963.90197950485</v>
      </c>
      <c r="R11" s="59">
        <f>$AO$20-NPV($B11,$BU$2:CN$2)</f>
        <v>128902.32075314474</v>
      </c>
      <c r="S11" s="59">
        <f>$AO$20-NPV($B11,$BU$2:CO$2)</f>
        <v>117248.61908516398</v>
      </c>
      <c r="T11" s="59">
        <f>$AO$20-NPV($B11,$BU$2:CP$2)</f>
        <v>105989.0039470183</v>
      </c>
      <c r="U11" s="59">
        <f>$AO$20-NPV($B11,$BU$2:CQ$2)</f>
        <v>95110.148741080426</v>
      </c>
      <c r="V11" s="59">
        <f>$AO$20-NPV($B11,$BU$2:CR$2)</f>
        <v>84599.17752761388</v>
      </c>
      <c r="W11" s="59">
        <f>$AO$20-NPV($B11,$BU$2:CS$2)</f>
        <v>74443.649785134126</v>
      </c>
      <c r="X11" s="59">
        <f>$AO$20-NPV($B11,$BU$2:CT$2)</f>
        <v>64631.545686119876</v>
      </c>
      <c r="Y11" s="59">
        <f>$AO$20-NPV($B11,$BU$2:CU$2)</f>
        <v>55151.251870647189</v>
      </c>
      <c r="Z11" s="59">
        <f>$AO$20-NPV($B11,$BU$2:CV$2)</f>
        <v>45991.547701108386</v>
      </c>
      <c r="AA11" s="59">
        <f>$AO$20-NPV($B11,$BU$2:CW$2)</f>
        <v>37141.591981747188</v>
      </c>
      <c r="AB11" s="59">
        <f>$AO$20-NPV($B11,$BU$2:CX$2)</f>
        <v>28590.910127291922</v>
      </c>
      <c r="AC11" s="59">
        <f>$AO$20-NPV($B11,$BU$2:CY$2)</f>
        <v>20329.38176549942</v>
      </c>
      <c r="AD11" s="59">
        <f>$AO$20-NPV($B11,$BU$2:CZ$2)</f>
        <v>12347.228758936573</v>
      </c>
      <c r="AE11" s="59">
        <f>$AO$20-NPV($B11,$BU$2:DA$2)</f>
        <v>4635.0036318227649</v>
      </c>
      <c r="AF11" s="59">
        <f>$AO$20-NPV($B11,$BU$2:DB$2)</f>
        <v>-2816.421611765516</v>
      </c>
      <c r="AG11" s="59">
        <f>$AO$20-NPV($B11,$BU$2:DC$2)</f>
        <v>-10015.866291560931</v>
      </c>
      <c r="AH11" s="59">
        <f>$AO$20-NPV($B11,$BU$2:DD$2)</f>
        <v>-16971.851489430876</v>
      </c>
      <c r="AI11" s="59">
        <f>$AO$20-NPV($B11,$BU$2:DE$2)</f>
        <v>-23692.610134715855</v>
      </c>
      <c r="AJ11" s="59">
        <f>$AO$20-NPV($B11,$BU$2:DF$2)</f>
        <v>-30186.096748517768</v>
      </c>
      <c r="AK11" s="59">
        <f>$AO$20-NPV($B11,$BU$2:DG$2)</f>
        <v>-36459.996858471306</v>
      </c>
      <c r="AL11" s="60">
        <f>$AO$20-NPV($B11,$BU$2:DH$2)</f>
        <v>-42521.736095141387</v>
      </c>
      <c r="AM11" s="69"/>
      <c r="AN11" s="96"/>
      <c r="AO11" s="97"/>
      <c r="AP11" s="97"/>
      <c r="AQ11" s="98"/>
    </row>
    <row r="12" spans="1:122" ht="20">
      <c r="A12" s="87"/>
      <c r="B12" s="57">
        <f t="shared" si="4"/>
        <v>0.04</v>
      </c>
      <c r="C12" s="58">
        <f>$AO$20-NPV($B12,$BU$2:BY$2)</f>
        <v>363156.2640556111</v>
      </c>
      <c r="D12" s="59">
        <f>$AO$20-NPV($B12,$BU$2:BZ$2)</f>
        <v>344188.71543808759</v>
      </c>
      <c r="E12" s="59">
        <f>$AO$20-NPV($B12,$BU$2:CA$2)</f>
        <v>325950.68792123807</v>
      </c>
      <c r="F12" s="59">
        <f>$AO$20-NPV($B12,$BU$2:CB$2)</f>
        <v>308414.12300119048</v>
      </c>
      <c r="G12" s="59">
        <f>$AO$20-NPV($B12,$BU$2:CC$2)</f>
        <v>291552.04134729854</v>
      </c>
      <c r="H12" s="59">
        <f>$AO$20-NPV($B12,$BU$2:CD$2)</f>
        <v>275338.50129547936</v>
      </c>
      <c r="I12" s="59">
        <f>$AO$20-NPV($B12,$BU$2:CE$2)</f>
        <v>259748.55893796094</v>
      </c>
      <c r="J12" s="59">
        <f>$AO$20-NPV($B12,$BU$2:CF$2)</f>
        <v>244758.22974803939</v>
      </c>
      <c r="K12" s="59">
        <f>$AO$20-NPV($B12,$BU$2:CG$2)</f>
        <v>230344.45168080711</v>
      </c>
      <c r="L12" s="59">
        <f>$AO$20-NPV($B12,$BU$2:CH$2)</f>
        <v>216485.04969308377</v>
      </c>
      <c r="M12" s="59">
        <f>$AO$20-NPV($B12,$BU$2:CI$2)</f>
        <v>203158.70162796514</v>
      </c>
      <c r="N12" s="59">
        <f>$AO$20-NPV($B12,$BU$2:CJ$2)</f>
        <v>190344.90541150497</v>
      </c>
      <c r="O12" s="59">
        <f>$AO$20-NPV($B12,$BU$2:CK$2)</f>
        <v>178023.94751106249</v>
      </c>
      <c r="P12" s="59">
        <f>$AO$20-NPV($B12,$BU$2:CL$2)</f>
        <v>166176.87260679086</v>
      </c>
      <c r="Q12" s="59">
        <f>$AO$20-NPV($B12,$BU$2:CM$2)</f>
        <v>154785.45442960662</v>
      </c>
      <c r="R12" s="59">
        <f>$AO$20-NPV($B12,$BU$2:CN$2)</f>
        <v>143832.16772077559</v>
      </c>
      <c r="S12" s="59">
        <f>$AO$20-NPV($B12,$BU$2:CO$2)</f>
        <v>133300.16126997652</v>
      </c>
      <c r="T12" s="59">
        <f>$AO$20-NPV($B12,$BU$2:CP$2)</f>
        <v>123173.23199036205</v>
      </c>
      <c r="U12" s="59">
        <f>$AO$20-NPV($B12,$BU$2:CQ$2)</f>
        <v>113435.79999073275</v>
      </c>
      <c r="V12" s="59">
        <f>$AO$20-NPV($B12,$BU$2:CR$2)</f>
        <v>104072.88460647379</v>
      </c>
      <c r="W12" s="59">
        <f>$AO$20-NPV($B12,$BU$2:CS$2)</f>
        <v>95070.081352378649</v>
      </c>
      <c r="X12" s="59">
        <f>$AO$20-NPV($B12,$BU$2:CT$2)</f>
        <v>86413.539761902532</v>
      </c>
      <c r="Y12" s="59">
        <f>$AO$20-NPV($B12,$BU$2:CU$2)</f>
        <v>78089.942078752443</v>
      </c>
      <c r="Z12" s="59">
        <f>$AO$20-NPV($B12,$BU$2:CV$2)</f>
        <v>70086.482768031186</v>
      </c>
      <c r="AA12" s="59">
        <f>$AO$20-NPV($B12,$BU$2:CW$2)</f>
        <v>62390.848815414589</v>
      </c>
      <c r="AB12" s="59">
        <f>$AO$20-NPV($B12,$BU$2:CX$2)</f>
        <v>54991.200784052489</v>
      </c>
      <c r="AC12" s="59">
        <f>$AO$20-NPV($B12,$BU$2:CY$2)</f>
        <v>47876.154600050475</v>
      </c>
      <c r="AD12" s="59">
        <f>$AO$20-NPV($B12,$BU$2:CZ$2)</f>
        <v>41034.764038510097</v>
      </c>
      <c r="AE12" s="59">
        <f>$AO$20-NPV($B12,$BU$2:DA$2)</f>
        <v>34456.503883182828</v>
      </c>
      <c r="AF12" s="59">
        <f>$AO$20-NPV($B12,$BU$2:DB$2)</f>
        <v>28131.253733829595</v>
      </c>
      <c r="AG12" s="59">
        <f>$AO$20-NPV($B12,$BU$2:DC$2)</f>
        <v>22049.282436374633</v>
      </c>
      <c r="AH12" s="59">
        <f>$AO$20-NPV($B12,$BU$2:DD$2)</f>
        <v>16201.233111898706</v>
      </c>
      <c r="AI12" s="59">
        <f>$AO$20-NPV($B12,$BU$2:DE$2)</f>
        <v>10578.108761441079</v>
      </c>
      <c r="AJ12" s="59">
        <f>$AO$20-NPV($B12,$BU$2:DF$2)</f>
        <v>5171.2584244625759</v>
      </c>
      <c r="AK12" s="59">
        <f>$AO$20-NPV($B12,$BU$2:DG$2)</f>
        <v>-27.636130324448459</v>
      </c>
      <c r="AL12" s="60">
        <f>$AO$20-NPV($B12,$BU$2:DH$2)</f>
        <v>-5026.5732022350421</v>
      </c>
      <c r="AN12" s="96" t="s">
        <v>85</v>
      </c>
      <c r="AO12" s="97"/>
      <c r="AP12" s="97"/>
      <c r="AQ12" s="98"/>
    </row>
    <row r="13" spans="1:122" ht="20" customHeight="1" thickBot="1">
      <c r="A13" s="87"/>
      <c r="B13" s="57">
        <f t="shared" si="4"/>
        <v>4.4999999999999998E-2</v>
      </c>
      <c r="C13" s="58">
        <f>$AO$20-NPV($B13,$BU$2:BY$2)</f>
        <v>364640.55813369795</v>
      </c>
      <c r="D13" s="59">
        <f>$AO$20-NPV($B13,$BU$2:BZ$2)</f>
        <v>346211.06041502196</v>
      </c>
      <c r="E13" s="59">
        <f>$AO$20-NPV($B13,$BU$2:CA$2)</f>
        <v>328575.177430643</v>
      </c>
      <c r="F13" s="59">
        <f>$AO$20-NPV($B13,$BU$2:CB$2)</f>
        <v>311698.73438339046</v>
      </c>
      <c r="G13" s="59">
        <f>$AO$20-NPV($B13,$BU$2:CC$2)</f>
        <v>295549.02811807697</v>
      </c>
      <c r="H13" s="59">
        <f>$AO$20-NPV($B13,$BU$2:CD$2)</f>
        <v>280094.76374935597</v>
      </c>
      <c r="I13" s="59">
        <f>$AO$20-NPV($B13,$BU$2:CE$2)</f>
        <v>265305.99401852244</v>
      </c>
      <c r="J13" s="59">
        <f>$AO$20-NPV($B13,$BU$2:CF$2)</f>
        <v>251154.06126174395</v>
      </c>
      <c r="K13" s="59">
        <f>$AO$20-NPV($B13,$BU$2:CG$2)</f>
        <v>237611.54187726692</v>
      </c>
      <c r="L13" s="59">
        <f>$AO$20-NPV($B13,$BU$2:CH$2)</f>
        <v>224652.19318398746</v>
      </c>
      <c r="M13" s="59">
        <f>$AO$20-NPV($B13,$BU$2:CI$2)</f>
        <v>212250.90256840904</v>
      </c>
      <c r="N13" s="59">
        <f>$AO$20-NPV($B13,$BU$2:CJ$2)</f>
        <v>200383.63882144407</v>
      </c>
      <c r="O13" s="59">
        <f>$AO$20-NPV($B13,$BU$2:CK$2)</f>
        <v>189027.40557075985</v>
      </c>
      <c r="P13" s="59">
        <f>$AO$20-NPV($B13,$BU$2:CL$2)</f>
        <v>178160.19671843044</v>
      </c>
      <c r="Q13" s="59">
        <f>$AO$20-NPV($B13,$BU$2:CM$2)</f>
        <v>167760.95379754109</v>
      </c>
      <c r="R13" s="59">
        <f>$AO$20-NPV($B13,$BU$2:CN$2)</f>
        <v>157809.52516511106</v>
      </c>
      <c r="S13" s="59">
        <f>$AO$20-NPV($B13,$BU$2:CO$2)</f>
        <v>148286.62695225939</v>
      </c>
      <c r="T13" s="59">
        <f>$AO$20-NPV($B13,$BU$2:CP$2)</f>
        <v>139173.80569594196</v>
      </c>
      <c r="U13" s="59">
        <f>$AO$20-NPV($B13,$BU$2:CQ$2)</f>
        <v>130453.40257984877</v>
      </c>
      <c r="V13" s="59">
        <f>$AO$20-NPV($B13,$BU$2:CR$2)</f>
        <v>122108.51921516628</v>
      </c>
      <c r="W13" s="59">
        <f>$AO$20-NPV($B13,$BU$2:CS$2)</f>
        <v>114122.98489489593</v>
      </c>
      <c r="X13" s="59">
        <f>$AO$20-NPV($B13,$BU$2:CT$2)</f>
        <v>106481.32525827357</v>
      </c>
      <c r="Y13" s="59">
        <f>$AO$20-NPV($B13,$BU$2:CU$2)</f>
        <v>99168.732304567995</v>
      </c>
      <c r="Z13" s="59">
        <f>$AO$20-NPV($B13,$BU$2:CV$2)</f>
        <v>92171.035698151158</v>
      </c>
      <c r="AA13" s="59">
        <f>$AO$20-NPV($B13,$BU$2:CW$2)</f>
        <v>85474.675309235521</v>
      </c>
      <c r="AB13" s="59">
        <f>$AO$20-NPV($B13,$BU$2:CX$2)</f>
        <v>79066.674937067437</v>
      </c>
      <c r="AC13" s="59">
        <f>$AO$20-NPV($B13,$BU$2:CY$2)</f>
        <v>72934.6171646578</v>
      </c>
      <c r="AD13" s="59">
        <f>$AO$20-NPV($B13,$BU$2:CZ$2)</f>
        <v>67066.619296323217</v>
      </c>
      <c r="AE13" s="59">
        <f>$AO$20-NPV($B13,$BU$2:DA$2)</f>
        <v>61451.310331409739</v>
      </c>
      <c r="AF13" s="59">
        <f>$AO$20-NPV($B13,$BU$2:DB$2)</f>
        <v>56077.808929578692</v>
      </c>
      <c r="AG13" s="59">
        <f>$AO$20-NPV($B13,$BU$2:DC$2)</f>
        <v>50935.702324955666</v>
      </c>
      <c r="AH13" s="59">
        <f>$AO$20-NPV($B13,$BU$2:DD$2)</f>
        <v>46015.026148282923</v>
      </c>
      <c r="AI13" s="59">
        <f>$AO$20-NPV($B13,$BU$2:DE$2)</f>
        <v>41306.24511797406</v>
      </c>
      <c r="AJ13" s="59">
        <f>$AO$20-NPV($B13,$BU$2:DF$2)</f>
        <v>36800.234562654572</v>
      </c>
      <c r="AK13" s="59">
        <f>$AO$20-NPV($B13,$BU$2:DG$2)</f>
        <v>32488.262739382335</v>
      </c>
      <c r="AL13" s="60">
        <f>$AO$20-NPV($B13,$BU$2:DH$2)</f>
        <v>28361.973913284484</v>
      </c>
      <c r="AN13" s="99"/>
      <c r="AO13" s="100"/>
      <c r="AP13" s="100"/>
      <c r="AQ13" s="101"/>
    </row>
    <row r="14" spans="1:122" ht="20">
      <c r="A14" s="87"/>
      <c r="B14" s="57">
        <f t="shared" si="4"/>
        <v>4.9999999999999996E-2</v>
      </c>
      <c r="C14" s="58">
        <f>$AO$20-NPV($B14,$BU$2:BY$2)</f>
        <v>366092.55990486033</v>
      </c>
      <c r="D14" s="59">
        <f>$AO$20-NPV($B14,$BU$2:BZ$2)</f>
        <v>348183.3903855813</v>
      </c>
      <c r="E14" s="59">
        <f>$AO$20-NPV($B14,$BU$2:CA$2)</f>
        <v>331127.03846245841</v>
      </c>
      <c r="F14" s="59">
        <f>$AO$20-NPV($B14,$BU$2:CB$2)</f>
        <v>314882.8937737699</v>
      </c>
      <c r="G14" s="59">
        <f>$AO$20-NPV($B14,$BU$2:CC$2)</f>
        <v>299412.27978454274</v>
      </c>
      <c r="H14" s="59">
        <f>$AO$20-NPV($B14,$BU$2:CD$2)</f>
        <v>284678.36169956456</v>
      </c>
      <c r="I14" s="59">
        <f>$AO$20-NPV($B14,$BU$2:CE$2)</f>
        <v>270646.05876149004</v>
      </c>
      <c r="J14" s="59">
        <f>$AO$20-NPV($B14,$BU$2:CF$2)</f>
        <v>257281.96072522865</v>
      </c>
      <c r="K14" s="59">
        <f>$AO$20-NPV($B14,$BU$2:CG$2)</f>
        <v>244554.24830974158</v>
      </c>
      <c r="L14" s="59">
        <f>$AO$20-NPV($B14,$BU$2:CH$2)</f>
        <v>232432.61743784914</v>
      </c>
      <c r="M14" s="59">
        <f>$AO$20-NPV($B14,$BU$2:CI$2)</f>
        <v>220888.20708366585</v>
      </c>
      <c r="N14" s="59">
        <f>$AO$20-NPV($B14,$BU$2:CJ$2)</f>
        <v>209893.53055587228</v>
      </c>
      <c r="O14" s="59">
        <f>$AO$20-NPV($B14,$BU$2:CK$2)</f>
        <v>199422.41005321173</v>
      </c>
      <c r="P14" s="59">
        <f>$AO$20-NPV($B14,$BU$2:CL$2)</f>
        <v>189449.91433639213</v>
      </c>
      <c r="Q14" s="59">
        <f>$AO$20-NPV($B14,$BU$2:CM$2)</f>
        <v>179952.2993679925</v>
      </c>
      <c r="R14" s="59">
        <f>$AO$20-NPV($B14,$BU$2:CN$2)</f>
        <v>170906.95177904051</v>
      </c>
      <c r="S14" s="59">
        <f>$AO$20-NPV($B14,$BU$2:CO$2)</f>
        <v>162292.33502765762</v>
      </c>
      <c r="T14" s="59">
        <f>$AO$20-NPV($B14,$BU$2:CP$2)</f>
        <v>154087.93812157871</v>
      </c>
      <c r="U14" s="59">
        <f>$AO$20-NPV($B14,$BU$2:CQ$2)</f>
        <v>146274.22678245592</v>
      </c>
      <c r="V14" s="59">
        <f>$AO$20-NPV($B14,$BU$2:CR$2)</f>
        <v>138832.59693567234</v>
      </c>
      <c r="W14" s="59">
        <f>$AO$20-NPV($B14,$BU$2:CS$2)</f>
        <v>131745.33041492605</v>
      </c>
      <c r="X14" s="59">
        <f>$AO$20-NPV($B14,$BU$2:CT$2)</f>
        <v>124995.55277612008</v>
      </c>
      <c r="Y14" s="59">
        <f>$AO$20-NPV($B14,$BU$2:CU$2)</f>
        <v>118567.19312011439</v>
      </c>
      <c r="Z14" s="59">
        <f>$AO$20-NPV($B14,$BU$2:CV$2)</f>
        <v>112444.94582868036</v>
      </c>
      <c r="AA14" s="59">
        <f>$AO$20-NPV($B14,$BU$2:CW$2)</f>
        <v>106614.23412255279</v>
      </c>
      <c r="AB14" s="59">
        <f>$AO$20-NPV($B14,$BU$2:CX$2)</f>
        <v>101061.17535481218</v>
      </c>
      <c r="AC14" s="59">
        <f>$AO$20-NPV($B14,$BU$2:CY$2)</f>
        <v>95772.547956964001</v>
      </c>
      <c r="AD14" s="59">
        <f>$AO$20-NPV($B14,$BU$2:CZ$2)</f>
        <v>90735.759959013376</v>
      </c>
      <c r="AE14" s="59">
        <f>$AO$20-NPV($B14,$BU$2:DA$2)</f>
        <v>85938.819008584192</v>
      </c>
      <c r="AF14" s="59">
        <f>$AO$20-NPV($B14,$BU$2:DB$2)</f>
        <v>81370.303817699256</v>
      </c>
      <c r="AG14" s="59">
        <f>$AO$20-NPV($B14,$BU$2:DC$2)</f>
        <v>77019.336969237425</v>
      </c>
      <c r="AH14" s="59">
        <f>$AO$20-NPV($B14,$BU$2:DD$2)</f>
        <v>72875.559018321394</v>
      </c>
      <c r="AI14" s="59">
        <f>$AO$20-NPV($B14,$BU$2:DE$2)</f>
        <v>68929.103826972772</v>
      </c>
      <c r="AJ14" s="59">
        <f>$AO$20-NPV($B14,$BU$2:DF$2)</f>
        <v>65170.575073307438</v>
      </c>
      <c r="AK14" s="59">
        <f>$AO$20-NPV($B14,$BU$2:DG$2)</f>
        <v>61591.023879340442</v>
      </c>
      <c r="AL14" s="60">
        <f>$AO$20-NPV($B14,$BU$2:DH$2)</f>
        <v>58181.927504133782</v>
      </c>
      <c r="AN14" s="70"/>
    </row>
    <row r="15" spans="1:122" ht="20" customHeight="1">
      <c r="A15" s="87"/>
      <c r="B15" s="57">
        <f t="shared" si="4"/>
        <v>5.4999999999999993E-2</v>
      </c>
      <c r="C15" s="58">
        <f>$AO$20-NPV($B15,$BU$2:BY$2)</f>
        <v>367513.1725851415</v>
      </c>
      <c r="D15" s="59">
        <f>$AO$20-NPV($B15,$BU$2:BZ$2)</f>
        <v>350107.27259255113</v>
      </c>
      <c r="E15" s="59">
        <f>$AO$20-NPV($B15,$BU$2:CA$2)</f>
        <v>333608.78918725229</v>
      </c>
      <c r="F15" s="59">
        <f>$AO$20-NPV($B15,$BU$2:CB$2)</f>
        <v>317970.41629123437</v>
      </c>
      <c r="G15" s="59">
        <f>$AO$20-NPV($B15,$BU$2:CC$2)</f>
        <v>303147.31402012735</v>
      </c>
      <c r="H15" s="59">
        <f>$AO$20-NPV($B15,$BU$2:CD$2)</f>
        <v>289096.98011386476</v>
      </c>
      <c r="I15" s="59">
        <f>$AO$20-NPV($B15,$BU$2:CE$2)</f>
        <v>275779.12807001401</v>
      </c>
      <c r="J15" s="59">
        <f>$AO$20-NPV($B15,$BU$2:CF$2)</f>
        <v>263155.57163034502</v>
      </c>
      <c r="K15" s="59">
        <f>$AO$20-NPV($B15,$BU$2:CG$2)</f>
        <v>251190.11528942655</v>
      </c>
      <c r="L15" s="59">
        <f>$AO$20-NPV($B15,$BU$2:CH$2)</f>
        <v>239848.45051130478</v>
      </c>
      <c r="M15" s="59">
        <f>$AO$20-NPV($B15,$BU$2:CI$2)</f>
        <v>229098.05735668697</v>
      </c>
      <c r="N15" s="59">
        <f>$AO$20-NPV($B15,$BU$2:CJ$2)</f>
        <v>218908.11123856585</v>
      </c>
      <c r="O15" s="59">
        <f>$AO$20-NPV($B15,$BU$2:CK$2)</f>
        <v>209249.39453892494</v>
      </c>
      <c r="P15" s="59">
        <f>$AO$20-NPV($B15,$BU$2:CL$2)</f>
        <v>200094.21283310419</v>
      </c>
      <c r="Q15" s="59">
        <f>$AO$20-NPV($B15,$BU$2:CM$2)</f>
        <v>191416.31548161531</v>
      </c>
      <c r="R15" s="59">
        <f>$AO$20-NPV($B15,$BU$2:CN$2)</f>
        <v>183190.82036172063</v>
      </c>
      <c r="S15" s="59">
        <f>$AO$20-NPV($B15,$BU$2:CO$2)</f>
        <v>175394.14252295799</v>
      </c>
      <c r="T15" s="59">
        <f>$AO$20-NPV($B15,$BU$2:CP$2)</f>
        <v>168003.92656204547</v>
      </c>
      <c r="U15" s="59">
        <f>$AO$20-NPV($B15,$BU$2:CQ$2)</f>
        <v>160998.98252326582</v>
      </c>
      <c r="V15" s="59">
        <f>$AO$20-NPV($B15,$BU$2:CR$2)</f>
        <v>154359.22514053632</v>
      </c>
      <c r="W15" s="59">
        <f>$AO$20-NPV($B15,$BU$2:CS$2)</f>
        <v>148065.61624695384</v>
      </c>
      <c r="X15" s="59">
        <f>$AO$20-NPV($B15,$BU$2:CT$2)</f>
        <v>142100.1101866861</v>
      </c>
      <c r="Y15" s="59">
        <f>$AO$20-NPV($B15,$BU$2:CU$2)</f>
        <v>136445.60207268823</v>
      </c>
      <c r="Z15" s="59">
        <f>$AO$20-NPV($B15,$BU$2:CV$2)</f>
        <v>131085.87874188455</v>
      </c>
      <c r="AA15" s="59">
        <f>$AO$20-NPV($B15,$BU$2:CW$2)</f>
        <v>126005.5722671891</v>
      </c>
      <c r="AB15" s="59">
        <f>$AO$20-NPV($B15,$BU$2:CX$2)</f>
        <v>121190.11589307029</v>
      </c>
      <c r="AC15" s="59">
        <f>$AO$20-NPV($B15,$BU$2:CY$2)</f>
        <v>116625.70226831303</v>
      </c>
      <c r="AD15" s="59">
        <f>$AO$20-NPV($B15,$BU$2:CZ$2)</f>
        <v>112299.24385622086</v>
      </c>
      <c r="AE15" s="59">
        <f>$AO$20-NPV($B15,$BU$2:DA$2)</f>
        <v>108198.33540874015</v>
      </c>
      <c r="AF15" s="59">
        <f>$AO$20-NPV($B15,$BU$2:DB$2)</f>
        <v>104311.21839691006</v>
      </c>
      <c r="AG15" s="59">
        <f>$AO$20-NPV($B15,$BU$2:DC$2)</f>
        <v>100626.74729564931</v>
      </c>
      <c r="AH15" s="59">
        <f>$AO$20-NPV($B15,$BU$2:DD$2)</f>
        <v>97134.357626207871</v>
      </c>
      <c r="AI15" s="59">
        <f>$AO$20-NPV($B15,$BU$2:DE$2)</f>
        <v>93824.035664652009</v>
      </c>
      <c r="AJ15" s="59">
        <f>$AO$20-NPV($B15,$BU$2:DF$2)</f>
        <v>90686.289729527954</v>
      </c>
      <c r="AK15" s="59">
        <f>$AO$20-NPV($B15,$BU$2:DG$2)</f>
        <v>87712.122966377181</v>
      </c>
      <c r="AL15" s="60">
        <f>$AO$20-NPV($B15,$BU$2:DH$2)</f>
        <v>84893.007551068382</v>
      </c>
    </row>
    <row r="16" spans="1:122" s="45" customFormat="1" ht="20" customHeight="1" thickBot="1">
      <c r="A16" s="87"/>
      <c r="B16" s="57">
        <f t="shared" si="4"/>
        <v>5.9999999999999991E-2</v>
      </c>
      <c r="C16" s="58">
        <f>$AO$20-NPV($B16,$BU$2:BY$2)</f>
        <v>368903.26914642286</v>
      </c>
      <c r="D16" s="59">
        <f>$AO$20-NPV($B16,$BU$2:BZ$2)</f>
        <v>351984.21617587062</v>
      </c>
      <c r="E16" s="59">
        <f>$AO$20-NPV($B16,$BU$2:CA$2)</f>
        <v>336022.84544893459</v>
      </c>
      <c r="F16" s="59">
        <f>$AO$20-NPV($B16,$BU$2:CB$2)</f>
        <v>320964.94853673072</v>
      </c>
      <c r="G16" s="59">
        <f>$AO$20-NPV($B16,$BU$2:CC$2)</f>
        <v>306759.38541201013</v>
      </c>
      <c r="H16" s="59">
        <f>$AO$20-NPV($B16,$BU$2:CD$2)</f>
        <v>293357.91076604731</v>
      </c>
      <c r="I16" s="59">
        <f>$AO$20-NPV($B16,$BU$2:CE$2)</f>
        <v>280715.01015664847</v>
      </c>
      <c r="J16" s="59">
        <f>$AO$20-NPV($B16,$BU$2:CF$2)</f>
        <v>268787.74543080042</v>
      </c>
      <c r="K16" s="59">
        <f>$AO$20-NPV($B16,$BU$2:CG$2)</f>
        <v>257535.60889698155</v>
      </c>
      <c r="L16" s="59">
        <f>$AO$20-NPV($B16,$BU$2:CH$2)</f>
        <v>246920.38575186938</v>
      </c>
      <c r="M16" s="59">
        <f>$AO$20-NPV($B16,$BU$2:CI$2)</f>
        <v>236906.02429421642</v>
      </c>
      <c r="N16" s="59">
        <f>$AO$20-NPV($B16,$BU$2:CJ$2)</f>
        <v>227458.51348510984</v>
      </c>
      <c r="O16" s="59">
        <f>$AO$20-NPV($B16,$BU$2:CK$2)</f>
        <v>218545.76743878287</v>
      </c>
      <c r="P16" s="59">
        <f>$AO$20-NPV($B16,$BU$2:CL$2)</f>
        <v>210137.51645168199</v>
      </c>
      <c r="Q16" s="59">
        <f>$AO$20-NPV($B16,$BU$2:CM$2)</f>
        <v>202205.20419970003</v>
      </c>
      <c r="R16" s="59">
        <f>$AO$20-NPV($B16,$BU$2:CN$2)</f>
        <v>194721.89075443399</v>
      </c>
      <c r="S16" s="59">
        <f>$AO$20-NPV($B16,$BU$2:CO$2)</f>
        <v>187662.16108908871</v>
      </c>
      <c r="T16" s="59">
        <f>$AO$20-NPV($B16,$BU$2:CP$2)</f>
        <v>181002.03876329126</v>
      </c>
      <c r="U16" s="59">
        <f>$AO$20-NPV($B16,$BU$2:CQ$2)</f>
        <v>174718.90449367103</v>
      </c>
      <c r="V16" s="59">
        <f>$AO$20-NPV($B16,$BU$2:CR$2)</f>
        <v>168791.41933365195</v>
      </c>
      <c r="W16" s="59">
        <f>$AO$20-NPV($B16,$BU$2:CS$2)</f>
        <v>163199.45220155845</v>
      </c>
      <c r="X16" s="59">
        <f>$AO$20-NPV($B16,$BU$2:CT$2)</f>
        <v>157924.01151090424</v>
      </c>
      <c r="Y16" s="59">
        <f>$AO$20-NPV($B16,$BU$2:CU$2)</f>
        <v>152947.18067066441</v>
      </c>
      <c r="Z16" s="59">
        <f>$AO$20-NPV($B16,$BU$2:CV$2)</f>
        <v>148252.05723647587</v>
      </c>
      <c r="AA16" s="59">
        <f>$AO$20-NPV($B16,$BU$2:CW$2)</f>
        <v>143822.69550610933</v>
      </c>
      <c r="AB16" s="59">
        <f>$AO$20-NPV($B16,$BU$2:CX$2)</f>
        <v>139644.05236425408</v>
      </c>
      <c r="AC16" s="59">
        <f>$AO$20-NPV($B16,$BU$2:CY$2)</f>
        <v>135701.93619269261</v>
      </c>
      <c r="AD16" s="59">
        <f>$AO$20-NPV($B16,$BU$2:CZ$2)</f>
        <v>131982.95867235155</v>
      </c>
      <c r="AE16" s="59">
        <f>$AO$20-NPV($B16,$BU$2:DA$2)</f>
        <v>128474.48931353923</v>
      </c>
      <c r="AF16" s="59">
        <f>$AO$20-NPV($B16,$BU$2:DB$2)</f>
        <v>125164.6125599427</v>
      </c>
      <c r="AG16" s="59">
        <f>$AO$20-NPV($B16,$BU$2:DC$2)</f>
        <v>122042.0873207007</v>
      </c>
      <c r="AH16" s="59">
        <f>$AO$20-NPV($B16,$BU$2:DD$2)</f>
        <v>119096.30879311386</v>
      </c>
      <c r="AI16" s="59">
        <f>$AO$20-NPV($B16,$BU$2:DE$2)</f>
        <v>116317.2724463339</v>
      </c>
      <c r="AJ16" s="59">
        <f>$AO$20-NPV($B16,$BU$2:DF$2)</f>
        <v>113695.54004371125</v>
      </c>
      <c r="AK16" s="59">
        <f>$AO$20-NPV($B16,$BU$2:DG$2)</f>
        <v>111222.20758840686</v>
      </c>
      <c r="AL16" s="60">
        <f>$AO$20-NPV($B16,$BU$2:DH$2)</f>
        <v>108888.87508340273</v>
      </c>
      <c r="AN16" s="72" t="s">
        <v>80</v>
      </c>
      <c r="AO16" s="50"/>
      <c r="AP16" s="50"/>
      <c r="AQ16"/>
      <c r="AR16"/>
      <c r="AS16"/>
    </row>
    <row r="17" spans="1:44" ht="20" customHeight="1">
      <c r="A17" s="87"/>
      <c r="B17" s="57">
        <f t="shared" si="4"/>
        <v>6.4999999999999988E-2</v>
      </c>
      <c r="C17" s="58">
        <f>$AO$20-NPV($B17,$BU$2:BY$2)</f>
        <v>370263.69348466012</v>
      </c>
      <c r="D17" s="59">
        <f>$AO$20-NPV($B17,$BU$2:BZ$2)</f>
        <v>353815.67463348369</v>
      </c>
      <c r="E17" s="59">
        <f>$AO$20-NPV($B17,$BU$2:CA$2)</f>
        <v>338371.52547744947</v>
      </c>
      <c r="F17" s="59">
        <f>$AO$20-NPV($B17,$BU$2:CB$2)</f>
        <v>323869.97697413096</v>
      </c>
      <c r="G17" s="59">
        <f>$AO$20-NPV($B17,$BU$2:CC$2)</f>
        <v>310253.49950622628</v>
      </c>
      <c r="H17" s="59">
        <f>$AO$20-NPV($B17,$BU$2:CD$2)</f>
        <v>297468.07465373352</v>
      </c>
      <c r="I17" s="59">
        <f>$AO$20-NPV($B17,$BU$2:CE$2)</f>
        <v>285462.98089552444</v>
      </c>
      <c r="J17" s="59">
        <f>$AO$20-NPV($B17,$BU$2:CF$2)</f>
        <v>274190.5923901638</v>
      </c>
      <c r="K17" s="59">
        <f>$AO$20-NPV($B17,$BU$2:CG$2)</f>
        <v>263606.19003771245</v>
      </c>
      <c r="L17" s="59">
        <f>$AO$20-NPV($B17,$BU$2:CH$2)</f>
        <v>253667.78407296943</v>
      </c>
      <c r="M17" s="59">
        <f>$AO$20-NPV($B17,$BU$2:CI$2)</f>
        <v>244335.94748635625</v>
      </c>
      <c r="N17" s="59">
        <f>$AO$20-NPV($B17,$BU$2:CJ$2)</f>
        <v>235573.65961160211</v>
      </c>
      <c r="O17" s="59">
        <f>$AO$20-NPV($B17,$BU$2:CK$2)</f>
        <v>227346.15925972027</v>
      </c>
      <c r="P17" s="59">
        <f>$AO$20-NPV($B17,$BU$2:CL$2)</f>
        <v>219620.80681663877</v>
      </c>
      <c r="Q17" s="59">
        <f>$AO$20-NPV($B17,$BU$2:CM$2)</f>
        <v>212366.95475740725</v>
      </c>
      <c r="R17" s="59">
        <f>$AO$20-NPV($B17,$BU$2:CN$2)</f>
        <v>205555.82606329321</v>
      </c>
      <c r="S17" s="59">
        <f>$AO$20-NPV($B17,$BU$2:CO$2)</f>
        <v>199160.40005943016</v>
      </c>
      <c r="T17" s="59">
        <f>$AO$20-NPV($B17,$BU$2:CP$2)</f>
        <v>193155.30522012222</v>
      </c>
      <c r="U17" s="59">
        <f>$AO$20-NPV($B17,$BU$2:CQ$2)</f>
        <v>187516.71851654665</v>
      </c>
      <c r="V17" s="59">
        <f>$AO$20-NPV($B17,$BU$2:CR$2)</f>
        <v>182222.27090755553</v>
      </c>
      <c r="W17" s="59">
        <f>$AO$20-NPV($B17,$BU$2:CS$2)</f>
        <v>177250.95859864366</v>
      </c>
      <c r="X17" s="59">
        <f>$AO$20-NPV($B17,$BU$2:CT$2)</f>
        <v>172583.05971703626</v>
      </c>
      <c r="Y17" s="59">
        <f>$AO$20-NPV($B17,$BU$2:CU$2)</f>
        <v>168200.05607233453</v>
      </c>
      <c r="Z17" s="59">
        <f>$AO$20-NPV($B17,$BU$2:CV$2)</f>
        <v>164084.55969233281</v>
      </c>
      <c r="AA17" s="59">
        <f>$AO$20-NPV($B17,$BU$2:CW$2)</f>
        <v>160220.24384256598</v>
      </c>
      <c r="AB17" s="59">
        <f>$AO$20-NPV($B17,$BU$2:CX$2)</f>
        <v>156591.77825593046</v>
      </c>
      <c r="AC17" s="59">
        <f>$AO$20-NPV($B17,$BU$2:CY$2)</f>
        <v>153184.76831542765</v>
      </c>
      <c r="AD17" s="59">
        <f>$AO$20-NPV($B17,$BU$2:CZ$2)</f>
        <v>149985.69794875832</v>
      </c>
      <c r="AE17" s="59">
        <f>$AO$20-NPV($B17,$BU$2:DA$2)</f>
        <v>146981.87600822374</v>
      </c>
      <c r="AF17" s="59">
        <f>$AO$20-NPV($B17,$BU$2:DB$2)</f>
        <v>144161.38592321478</v>
      </c>
      <c r="AG17" s="59">
        <f>$AO$20-NPV($B17,$BU$2:DC$2)</f>
        <v>141513.03842555376</v>
      </c>
      <c r="AH17" s="59">
        <f>$AO$20-NPV($B17,$BU$2:DD$2)</f>
        <v>139026.32716014434</v>
      </c>
      <c r="AI17" s="59">
        <f>$AO$20-NPV($B17,$BU$2:DE$2)</f>
        <v>136691.38700483035</v>
      </c>
      <c r="AJ17" s="59">
        <f>$AO$20-NPV($B17,$BU$2:DF$2)</f>
        <v>134498.95493411296</v>
      </c>
      <c r="AK17" s="59">
        <f>$AO$20-NPV($B17,$BU$2:DG$2)</f>
        <v>132440.33327146753</v>
      </c>
      <c r="AL17" s="60">
        <f>$AO$20-NPV($B17,$BU$2:DH$2)</f>
        <v>130507.35518447653</v>
      </c>
      <c r="AN17" s="65"/>
      <c r="AO17" s="66" t="s">
        <v>69</v>
      </c>
      <c r="AP17" s="66" t="s">
        <v>75</v>
      </c>
    </row>
    <row r="18" spans="1:44" ht="20">
      <c r="A18" s="88"/>
      <c r="B18" s="61">
        <f t="shared" si="4"/>
        <v>6.9999999999999993E-2</v>
      </c>
      <c r="C18" s="62">
        <f>$AO$20-NPV($B18,$BU$2:BY$2)</f>
        <v>371595.26153725776</v>
      </c>
      <c r="D18" s="63">
        <f>$AO$20-NPV($B18,$BU$2:BZ$2)</f>
        <v>355603.04816566146</v>
      </c>
      <c r="E18" s="63">
        <f>$AO$20-NPV($B18,$BU$2:CA$2)</f>
        <v>340657.05436043127</v>
      </c>
      <c r="F18" s="63">
        <f>$AO$20-NPV($B18,$BU$2:CB$2)</f>
        <v>326688.83585087035</v>
      </c>
      <c r="G18" s="63">
        <f>$AO$20-NPV($B18,$BU$2:CC$2)</f>
        <v>313634.42602885084</v>
      </c>
      <c r="H18" s="63">
        <f>$AO$20-NPV($B18,$BU$2:CD$2)</f>
        <v>301434.0430176176</v>
      </c>
      <c r="I18" s="63">
        <f>$AO$20-NPV($B18,$BU$2:CE$2)</f>
        <v>290031.81590431556</v>
      </c>
      <c r="J18" s="63">
        <f>$AO$20-NPV($B18,$BU$2:CF$2)</f>
        <v>279375.52888253785</v>
      </c>
      <c r="K18" s="63">
        <f>$AO$20-NPV($B18,$BU$2:CG$2)</f>
        <v>269416.38213321299</v>
      </c>
      <c r="L18" s="63">
        <f>$AO$20-NPV($B18,$BU$2:CH$2)</f>
        <v>260108.7683487972</v>
      </c>
      <c r="M18" s="63">
        <f>$AO$20-NPV($B18,$BU$2:CI$2)</f>
        <v>251410.06387738057</v>
      </c>
      <c r="N18" s="63">
        <f>$AO$20-NPV($B18,$BU$2:CJ$2)</f>
        <v>243280.43353026223</v>
      </c>
      <c r="O18" s="63">
        <f>$AO$20-NPV($B18,$BU$2:CK$2)</f>
        <v>235682.64815912361</v>
      </c>
      <c r="P18" s="63">
        <f>$AO$20-NPV($B18,$BU$2:CL$2)</f>
        <v>228581.91416740525</v>
      </c>
      <c r="Q18" s="63">
        <f>$AO$20-NPV($B18,$BU$2:CM$2)</f>
        <v>221945.71417514514</v>
      </c>
      <c r="R18" s="63">
        <f>$AO$20-NPV($B18,$BU$2:CN$2)</f>
        <v>215743.65810761231</v>
      </c>
      <c r="S18" s="63">
        <f>$AO$20-NPV($B18,$BU$2:CO$2)</f>
        <v>209947.34402580588</v>
      </c>
      <c r="T18" s="63">
        <f>$AO$20-NPV($B18,$BU$2:CP$2)</f>
        <v>204530.22806150082</v>
      </c>
      <c r="U18" s="63">
        <f>$AO$20-NPV($B18,$BU$2:CQ$2)</f>
        <v>199467.50286121573</v>
      </c>
      <c r="V18" s="63">
        <f>$AO$20-NPV($B18,$BU$2:CR$2)</f>
        <v>194735.98398244462</v>
      </c>
      <c r="W18" s="63">
        <f>$AO$20-NPV($B18,$BU$2:CS$2)</f>
        <v>190314.00372191088</v>
      </c>
      <c r="X18" s="63">
        <f>$AO$20-NPV($B18,$BU$2:CT$2)</f>
        <v>186181.31188963633</v>
      </c>
      <c r="Y18" s="63">
        <f>$AO$20-NPV($B18,$BU$2:CU$2)</f>
        <v>182318.98307442648</v>
      </c>
      <c r="Z18" s="63">
        <f>$AO$20-NPV($B18,$BU$2:CV$2)</f>
        <v>178709.32997609954</v>
      </c>
      <c r="AA18" s="63">
        <f>$AO$20-NPV($B18,$BU$2:CW$2)</f>
        <v>175335.82240756968</v>
      </c>
      <c r="AB18" s="63">
        <f>$AO$20-NPV($B18,$BU$2:CX$2)</f>
        <v>172183.01159585954</v>
      </c>
      <c r="AC18" s="63">
        <f>$AO$20-NPV($B18,$BU$2:CY$2)</f>
        <v>169236.45943538274</v>
      </c>
      <c r="AD18" s="63">
        <f>$AO$20-NPV($B18,$BU$2:CZ$2)</f>
        <v>166482.67236951657</v>
      </c>
      <c r="AE18" s="63">
        <f>$AO$20-NPV($B18,$BU$2:DA$2)</f>
        <v>163909.03959767905</v>
      </c>
      <c r="AF18" s="63">
        <f>$AO$20-NPV($B18,$BU$2:DB$2)</f>
        <v>161503.7753249337</v>
      </c>
      <c r="AG18" s="63">
        <f>$AO$20-NPV($B18,$BU$2:DC$2)</f>
        <v>159255.8647896577</v>
      </c>
      <c r="AH18" s="63">
        <f>$AO$20-NPV($B18,$BU$2:DD$2)</f>
        <v>157155.01382211002</v>
      </c>
      <c r="AI18" s="63">
        <f>$AO$20-NPV($B18,$BU$2:DE$2)</f>
        <v>155191.6017029066</v>
      </c>
      <c r="AJ18" s="63">
        <f>$AO$20-NPV($B18,$BU$2:DF$2)</f>
        <v>153356.63710552023</v>
      </c>
      <c r="AK18" s="63">
        <f>$AO$20-NPV($B18,$BU$2:DG$2)</f>
        <v>151641.71692104696</v>
      </c>
      <c r="AL18" s="64">
        <f>$AO$20-NPV($B18,$BU$2:DH$2)</f>
        <v>150038.98777667939</v>
      </c>
      <c r="AN18" s="67" t="s">
        <v>77</v>
      </c>
      <c r="AO18" s="73">
        <v>60</v>
      </c>
      <c r="AP18" s="74" t="s">
        <v>54</v>
      </c>
    </row>
    <row r="19" spans="1:44" ht="20">
      <c r="B19" s="1"/>
      <c r="AN19" s="67" t="s">
        <v>78</v>
      </c>
      <c r="AO19" s="73">
        <v>60</v>
      </c>
      <c r="AP19" s="74" t="s">
        <v>55</v>
      </c>
    </row>
    <row r="20" spans="1:44" ht="26" customHeight="1">
      <c r="B20" s="1"/>
      <c r="AN20" s="67" t="s">
        <v>74</v>
      </c>
      <c r="AO20" s="89">
        <v>470000</v>
      </c>
      <c r="AP20" s="89"/>
    </row>
    <row r="21" spans="1:44" ht="16" customHeight="1">
      <c r="B21" s="1"/>
      <c r="AN21" s="67" t="s">
        <v>76</v>
      </c>
      <c r="AO21" s="89">
        <v>2000</v>
      </c>
      <c r="AP21" s="89"/>
    </row>
    <row r="22" spans="1:44" ht="20" customHeight="1">
      <c r="B22" s="1"/>
    </row>
    <row r="23" spans="1:44">
      <c r="B23" s="1"/>
    </row>
    <row r="24" spans="1:44" ht="24" customHeight="1">
      <c r="B24" s="1"/>
    </row>
    <row r="25" spans="1:44">
      <c r="D25" s="2">
        <v>19525</v>
      </c>
    </row>
    <row r="26" spans="1:44" ht="24" thickBot="1">
      <c r="D26" s="2">
        <v>20043</v>
      </c>
      <c r="AN26" s="71" t="s">
        <v>86</v>
      </c>
      <c r="AO26" s="68"/>
      <c r="AP26" s="68"/>
    </row>
    <row r="27" spans="1:44" ht="16" customHeight="1">
      <c r="AN27" s="77" t="s">
        <v>88</v>
      </c>
      <c r="AO27" s="78"/>
      <c r="AP27" s="78"/>
      <c r="AQ27" s="78"/>
      <c r="AR27" s="79"/>
    </row>
    <row r="28" spans="1:44" ht="16" customHeight="1">
      <c r="AN28" s="80"/>
      <c r="AO28" s="81"/>
      <c r="AP28" s="81"/>
      <c r="AQ28" s="81"/>
      <c r="AR28" s="82"/>
    </row>
    <row r="29" spans="1:44" ht="16" customHeight="1">
      <c r="AN29" s="80"/>
      <c r="AO29" s="81"/>
      <c r="AP29" s="81"/>
      <c r="AQ29" s="81"/>
      <c r="AR29" s="82"/>
    </row>
    <row r="30" spans="1:44" ht="16" customHeight="1">
      <c r="AN30" s="80"/>
      <c r="AO30" s="81"/>
      <c r="AP30" s="81"/>
      <c r="AQ30" s="81"/>
      <c r="AR30" s="82"/>
    </row>
    <row r="31" spans="1:44" ht="16" customHeight="1">
      <c r="AN31" s="80"/>
      <c r="AO31" s="81"/>
      <c r="AP31" s="81"/>
      <c r="AQ31" s="81"/>
      <c r="AR31" s="82"/>
    </row>
    <row r="32" spans="1:44" ht="16" customHeight="1">
      <c r="AN32" s="80"/>
      <c r="AO32" s="81"/>
      <c r="AP32" s="81"/>
      <c r="AQ32" s="81"/>
      <c r="AR32" s="82"/>
    </row>
    <row r="33" spans="2:44" ht="16" customHeight="1">
      <c r="AN33" s="80"/>
      <c r="AO33" s="81"/>
      <c r="AP33" s="81"/>
      <c r="AQ33" s="81"/>
      <c r="AR33" s="82"/>
    </row>
    <row r="34" spans="2:44" ht="16" customHeight="1">
      <c r="AN34" s="80" t="s">
        <v>87</v>
      </c>
      <c r="AO34" s="81"/>
      <c r="AP34" s="81"/>
      <c r="AQ34" s="81"/>
      <c r="AR34" s="82"/>
    </row>
    <row r="35" spans="2:44" ht="16" customHeight="1">
      <c r="AN35" s="80"/>
      <c r="AO35" s="81"/>
      <c r="AP35" s="81"/>
      <c r="AQ35" s="81"/>
      <c r="AR35" s="82"/>
    </row>
    <row r="36" spans="2:44" ht="17" customHeight="1">
      <c r="AN36" s="80"/>
      <c r="AO36" s="81"/>
      <c r="AP36" s="81"/>
      <c r="AQ36" s="81"/>
      <c r="AR36" s="82"/>
    </row>
    <row r="37" spans="2:44" ht="16" customHeight="1">
      <c r="AN37" s="80"/>
      <c r="AO37" s="81"/>
      <c r="AP37" s="81"/>
      <c r="AQ37" s="81"/>
      <c r="AR37" s="82"/>
    </row>
    <row r="38" spans="2:44" ht="16" customHeight="1">
      <c r="AN38" s="80"/>
      <c r="AO38" s="81"/>
      <c r="AP38" s="81"/>
      <c r="AQ38" s="81"/>
      <c r="AR38" s="82"/>
    </row>
    <row r="39" spans="2:44" ht="16" customHeight="1" thickBot="1">
      <c r="AN39" s="83"/>
      <c r="AO39" s="84"/>
      <c r="AP39" s="84"/>
      <c r="AQ39" s="84"/>
      <c r="AR39" s="85"/>
    </row>
    <row r="41" spans="2:44" ht="16" customHeight="1"/>
    <row r="42" spans="2:44" ht="16" customHeight="1"/>
    <row r="47" spans="2:44">
      <c r="B47" s="48"/>
    </row>
    <row r="54" spans="2:38" ht="16" customHeight="1">
      <c r="B54" s="76" t="s">
        <v>97</v>
      </c>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row>
    <row r="55" spans="2:38">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row>
    <row r="56" spans="2:38">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row>
    <row r="57" spans="2:38">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row>
    <row r="58" spans="2:38">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row>
    <row r="59" spans="2:38">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row>
    <row r="60" spans="2:38">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row>
    <row r="61" spans="2:38">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row>
    <row r="62" spans="2:38">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row>
  </sheetData>
  <sheetProtection algorithmName="SHA-512" hashValue="izJCZVJoQx+clOYTtImX2tk4/VT8bnXbrU/N8J+860Dzaan2bSVltHKpFaNnOhUCQu5nV1AStYFrfgaTzeodBw==" saltValue="3asgCT1jdIbLPpJ84ywshQ==" spinCount="100000" sheet="1" objects="1" scenarios="1"/>
  <mergeCells count="13">
    <mergeCell ref="B54:AL62"/>
    <mergeCell ref="AN27:AR33"/>
    <mergeCell ref="AN34:AR39"/>
    <mergeCell ref="B2:AL2"/>
    <mergeCell ref="A6:A18"/>
    <mergeCell ref="AO20:AP20"/>
    <mergeCell ref="AO21:AP21"/>
    <mergeCell ref="AN4:AQ5"/>
    <mergeCell ref="AN8:AQ9"/>
    <mergeCell ref="AN6:AQ7"/>
    <mergeCell ref="AN10:AQ11"/>
    <mergeCell ref="AN12:AQ13"/>
    <mergeCell ref="A5:B5"/>
  </mergeCells>
  <phoneticPr fontId="11" type="noConversion"/>
  <conditionalFormatting sqref="C6:AL14">
    <cfRule type="cellIs" dxfId="7" priority="3" operator="lessThan">
      <formula>0</formula>
    </cfRule>
    <cfRule type="cellIs" dxfId="6" priority="4" operator="greaterThan">
      <formula>0</formula>
    </cfRule>
  </conditionalFormatting>
  <conditionalFormatting sqref="C15:AL18">
    <cfRule type="cellIs" dxfId="5" priority="1" operator="lessThan">
      <formula>0</formula>
    </cfRule>
    <cfRule type="cellIs" dxfId="4" priority="2" operator="greaterThan">
      <formula>0</formula>
    </cfRule>
  </conditionalFormatting>
  <dataValidations disablePrompts="1" count="1">
    <dataValidation type="list" allowBlank="1" showInputMessage="1" showErrorMessage="1" sqref="AP18:AP19" xr:uid="{00000000-0002-0000-0000-000000000000}">
      <formula1>"Male,Female"</formula1>
    </dataValidation>
  </dataValidations>
  <pageMargins left="0.75" right="0.75" top="1" bottom="1" header="0.5" footer="0.25"/>
  <pageSetup scale="72" orientation="portrait" horizontalDpi="4294967292" verticalDpi="4294967292"/>
  <headerFooter>
    <oddFooter xml:space="preserve">&amp;L&amp;"Lucida Grande,Regular"&amp;K000000Information obtained herein is from sources that are believed to be reliable. However, such information is subject to change and is not independently verified. </oddFooter>
  </headerFooter>
  <rowBreaks count="1" manualBreakCount="1">
    <brk id="18" max="38"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R62"/>
  <sheetViews>
    <sheetView showGridLines="0" workbookViewId="0">
      <selection activeCell="A5" sqref="A5:AL5"/>
    </sheetView>
  </sheetViews>
  <sheetFormatPr baseColWidth="10" defaultRowHeight="16"/>
  <cols>
    <col min="1" max="1" width="7.5" customWidth="1"/>
    <col min="2" max="2" width="22.5" customWidth="1"/>
    <col min="3" max="3" width="19.1640625" customWidth="1"/>
    <col min="4" max="7" width="19.1640625" hidden="1" customWidth="1"/>
    <col min="8" max="8" width="19.1640625" customWidth="1"/>
    <col min="9" max="12" width="19.1640625" hidden="1" customWidth="1"/>
    <col min="13" max="13" width="19.1640625" customWidth="1"/>
    <col min="14" max="17" width="19.1640625" hidden="1" customWidth="1"/>
    <col min="18" max="18" width="19.1640625" customWidth="1"/>
    <col min="19" max="22" width="19.1640625" hidden="1" customWidth="1"/>
    <col min="23" max="23" width="19.1640625" customWidth="1"/>
    <col min="24" max="27" width="19.1640625" hidden="1" customWidth="1"/>
    <col min="28" max="28" width="19.1640625" customWidth="1"/>
    <col min="29" max="32" width="19.1640625" hidden="1" customWidth="1"/>
    <col min="33" max="33" width="19.1640625" customWidth="1"/>
    <col min="34" max="37" width="19.1640625" hidden="1" customWidth="1"/>
    <col min="38" max="38" width="19.1640625" customWidth="1"/>
    <col min="39" max="39" width="2.5" customWidth="1"/>
    <col min="40" max="40" width="23.1640625" customWidth="1"/>
    <col min="43" max="43" width="22.1640625" customWidth="1"/>
    <col min="46" max="46" width="11.1640625" bestFit="1" customWidth="1"/>
    <col min="60" max="138" width="0" hidden="1" customWidth="1"/>
  </cols>
  <sheetData>
    <row r="1" spans="1:122" s="75" customFormat="1">
      <c r="C1" s="75">
        <v>5</v>
      </c>
      <c r="D1" s="75">
        <f>C1+1</f>
        <v>6</v>
      </c>
      <c r="E1" s="75">
        <f t="shared" ref="E1:AL1" si="0">D1+1</f>
        <v>7</v>
      </c>
      <c r="F1" s="75">
        <f t="shared" si="0"/>
        <v>8</v>
      </c>
      <c r="G1" s="75">
        <f t="shared" si="0"/>
        <v>9</v>
      </c>
      <c r="H1" s="75">
        <f t="shared" si="0"/>
        <v>10</v>
      </c>
      <c r="I1" s="75">
        <f t="shared" si="0"/>
        <v>11</v>
      </c>
      <c r="J1" s="75">
        <f t="shared" si="0"/>
        <v>12</v>
      </c>
      <c r="K1" s="75">
        <f t="shared" si="0"/>
        <v>13</v>
      </c>
      <c r="L1" s="75">
        <f t="shared" si="0"/>
        <v>14</v>
      </c>
      <c r="M1" s="75">
        <f t="shared" si="0"/>
        <v>15</v>
      </c>
      <c r="N1" s="75">
        <f t="shared" si="0"/>
        <v>16</v>
      </c>
      <c r="O1" s="75">
        <f t="shared" si="0"/>
        <v>17</v>
      </c>
      <c r="P1" s="75">
        <f t="shared" si="0"/>
        <v>18</v>
      </c>
      <c r="Q1" s="75">
        <f t="shared" si="0"/>
        <v>19</v>
      </c>
      <c r="R1" s="75">
        <f t="shared" si="0"/>
        <v>20</v>
      </c>
      <c r="S1" s="75">
        <f t="shared" si="0"/>
        <v>21</v>
      </c>
      <c r="T1" s="75">
        <f t="shared" si="0"/>
        <v>22</v>
      </c>
      <c r="U1" s="75">
        <f t="shared" si="0"/>
        <v>23</v>
      </c>
      <c r="V1" s="75">
        <f t="shared" si="0"/>
        <v>24</v>
      </c>
      <c r="W1" s="75">
        <f t="shared" si="0"/>
        <v>25</v>
      </c>
      <c r="X1" s="75">
        <f t="shared" si="0"/>
        <v>26</v>
      </c>
      <c r="Y1" s="75">
        <f t="shared" si="0"/>
        <v>27</v>
      </c>
      <c r="Z1" s="75">
        <f t="shared" si="0"/>
        <v>28</v>
      </c>
      <c r="AA1" s="75">
        <f t="shared" si="0"/>
        <v>29</v>
      </c>
      <c r="AB1" s="75">
        <f t="shared" si="0"/>
        <v>30</v>
      </c>
      <c r="AC1" s="75">
        <f t="shared" si="0"/>
        <v>31</v>
      </c>
      <c r="AD1" s="75">
        <f t="shared" si="0"/>
        <v>32</v>
      </c>
      <c r="AE1" s="75">
        <f t="shared" si="0"/>
        <v>33</v>
      </c>
      <c r="AF1" s="75">
        <f t="shared" si="0"/>
        <v>34</v>
      </c>
      <c r="AG1" s="75">
        <f t="shared" si="0"/>
        <v>35</v>
      </c>
      <c r="AH1" s="75">
        <f t="shared" si="0"/>
        <v>36</v>
      </c>
      <c r="AI1" s="75">
        <f t="shared" si="0"/>
        <v>37</v>
      </c>
      <c r="AJ1" s="75">
        <f t="shared" si="0"/>
        <v>38</v>
      </c>
      <c r="AK1" s="75">
        <f t="shared" si="0"/>
        <v>39</v>
      </c>
      <c r="AL1" s="75">
        <f t="shared" si="0"/>
        <v>40</v>
      </c>
      <c r="BU1" s="75" t="s">
        <v>0</v>
      </c>
      <c r="BV1" s="75" t="s">
        <v>1</v>
      </c>
      <c r="BW1" s="75" t="s">
        <v>2</v>
      </c>
      <c r="BX1" s="75" t="s">
        <v>3</v>
      </c>
      <c r="BY1" s="75" t="s">
        <v>4</v>
      </c>
      <c r="BZ1" s="75" t="s">
        <v>5</v>
      </c>
      <c r="CA1" s="75" t="s">
        <v>6</v>
      </c>
      <c r="CB1" s="75" t="s">
        <v>7</v>
      </c>
      <c r="CC1" s="75" t="s">
        <v>8</v>
      </c>
      <c r="CD1" s="75" t="s">
        <v>9</v>
      </c>
      <c r="CE1" s="75" t="s">
        <v>10</v>
      </c>
      <c r="CF1" s="75" t="s">
        <v>11</v>
      </c>
      <c r="CG1" s="75" t="s">
        <v>12</v>
      </c>
      <c r="CH1" s="75" t="s">
        <v>13</v>
      </c>
      <c r="CI1" s="75" t="s">
        <v>14</v>
      </c>
      <c r="CJ1" s="75" t="s">
        <v>15</v>
      </c>
      <c r="CK1" s="75" t="s">
        <v>16</v>
      </c>
      <c r="CL1" s="75" t="s">
        <v>17</v>
      </c>
      <c r="CM1" s="75" t="s">
        <v>18</v>
      </c>
      <c r="CN1" s="75" t="s">
        <v>19</v>
      </c>
      <c r="CO1" s="75" t="s">
        <v>20</v>
      </c>
      <c r="CP1" s="75" t="s">
        <v>21</v>
      </c>
      <c r="CQ1" s="75" t="s">
        <v>22</v>
      </c>
      <c r="CR1" s="75" t="s">
        <v>23</v>
      </c>
      <c r="CS1" s="75" t="s">
        <v>24</v>
      </c>
      <c r="CT1" s="75" t="s">
        <v>25</v>
      </c>
      <c r="CU1" s="75" t="s">
        <v>26</v>
      </c>
      <c r="CV1" s="75" t="s">
        <v>27</v>
      </c>
      <c r="CW1" s="75" t="s">
        <v>28</v>
      </c>
      <c r="CX1" s="75" t="s">
        <v>29</v>
      </c>
      <c r="CY1" s="75" t="s">
        <v>30</v>
      </c>
      <c r="CZ1" s="75" t="s">
        <v>31</v>
      </c>
      <c r="DA1" s="75" t="s">
        <v>32</v>
      </c>
      <c r="DB1" s="75" t="s">
        <v>33</v>
      </c>
      <c r="DC1" s="75" t="s">
        <v>34</v>
      </c>
      <c r="DD1" s="75" t="s">
        <v>35</v>
      </c>
      <c r="DE1" s="75" t="s">
        <v>36</v>
      </c>
      <c r="DF1" s="75" t="s">
        <v>37</v>
      </c>
      <c r="DG1" s="75" t="s">
        <v>38</v>
      </c>
      <c r="DH1" s="75" t="s">
        <v>39</v>
      </c>
      <c r="DI1" s="75" t="s">
        <v>40</v>
      </c>
      <c r="DJ1" s="75" t="s">
        <v>41</v>
      </c>
      <c r="DK1" s="75" t="s">
        <v>42</v>
      </c>
      <c r="DL1" s="75" t="s">
        <v>43</v>
      </c>
      <c r="DM1" s="75" t="s">
        <v>44</v>
      </c>
      <c r="DN1" s="75" t="s">
        <v>45</v>
      </c>
      <c r="DO1" s="75" t="s">
        <v>46</v>
      </c>
      <c r="DP1" s="75" t="s">
        <v>47</v>
      </c>
      <c r="DQ1" s="75" t="s">
        <v>48</v>
      </c>
      <c r="DR1" s="75" t="s">
        <v>49</v>
      </c>
    </row>
    <row r="2" spans="1:122" ht="25">
      <c r="B2" s="86" t="s">
        <v>94</v>
      </c>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BU2" s="46">
        <f>AO20*12</f>
        <v>28800</v>
      </c>
      <c r="BV2">
        <f>BU2</f>
        <v>28800</v>
      </c>
      <c r="BW2">
        <f t="shared" ref="BW2:DR2" si="1">BV2</f>
        <v>28800</v>
      </c>
      <c r="BX2">
        <f t="shared" si="1"/>
        <v>28800</v>
      </c>
      <c r="BY2">
        <f t="shared" si="1"/>
        <v>28800</v>
      </c>
      <c r="BZ2">
        <f t="shared" si="1"/>
        <v>28800</v>
      </c>
      <c r="CA2">
        <f t="shared" si="1"/>
        <v>28800</v>
      </c>
      <c r="CB2">
        <f t="shared" si="1"/>
        <v>28800</v>
      </c>
      <c r="CC2">
        <f t="shared" si="1"/>
        <v>28800</v>
      </c>
      <c r="CD2">
        <f t="shared" si="1"/>
        <v>28800</v>
      </c>
      <c r="CE2">
        <f t="shared" si="1"/>
        <v>28800</v>
      </c>
      <c r="CF2">
        <f t="shared" si="1"/>
        <v>28800</v>
      </c>
      <c r="CG2">
        <f t="shared" si="1"/>
        <v>28800</v>
      </c>
      <c r="CH2">
        <f t="shared" si="1"/>
        <v>28800</v>
      </c>
      <c r="CI2">
        <f t="shared" si="1"/>
        <v>28800</v>
      </c>
      <c r="CJ2">
        <f t="shared" si="1"/>
        <v>28800</v>
      </c>
      <c r="CK2">
        <f t="shared" si="1"/>
        <v>28800</v>
      </c>
      <c r="CL2">
        <f t="shared" si="1"/>
        <v>28800</v>
      </c>
      <c r="CM2">
        <f t="shared" si="1"/>
        <v>28800</v>
      </c>
      <c r="CN2">
        <f t="shared" si="1"/>
        <v>28800</v>
      </c>
      <c r="CO2">
        <f t="shared" si="1"/>
        <v>28800</v>
      </c>
      <c r="CP2">
        <f t="shared" si="1"/>
        <v>28800</v>
      </c>
      <c r="CQ2">
        <f t="shared" si="1"/>
        <v>28800</v>
      </c>
      <c r="CR2">
        <f t="shared" si="1"/>
        <v>28800</v>
      </c>
      <c r="CS2">
        <f t="shared" si="1"/>
        <v>28800</v>
      </c>
      <c r="CT2">
        <f t="shared" si="1"/>
        <v>28800</v>
      </c>
      <c r="CU2">
        <f t="shared" si="1"/>
        <v>28800</v>
      </c>
      <c r="CV2">
        <f t="shared" si="1"/>
        <v>28800</v>
      </c>
      <c r="CW2">
        <f t="shared" si="1"/>
        <v>28800</v>
      </c>
      <c r="CX2">
        <f t="shared" si="1"/>
        <v>28800</v>
      </c>
      <c r="CY2">
        <f t="shared" si="1"/>
        <v>28800</v>
      </c>
      <c r="CZ2">
        <f t="shared" si="1"/>
        <v>28800</v>
      </c>
      <c r="DA2">
        <f t="shared" si="1"/>
        <v>28800</v>
      </c>
      <c r="DB2">
        <f t="shared" si="1"/>
        <v>28800</v>
      </c>
      <c r="DC2">
        <f t="shared" si="1"/>
        <v>28800</v>
      </c>
      <c r="DD2">
        <f t="shared" si="1"/>
        <v>28800</v>
      </c>
      <c r="DE2">
        <f t="shared" si="1"/>
        <v>28800</v>
      </c>
      <c r="DF2">
        <f t="shared" si="1"/>
        <v>28800</v>
      </c>
      <c r="DG2">
        <f t="shared" si="1"/>
        <v>28800</v>
      </c>
      <c r="DH2">
        <f t="shared" si="1"/>
        <v>28800</v>
      </c>
      <c r="DI2">
        <f t="shared" si="1"/>
        <v>28800</v>
      </c>
      <c r="DJ2">
        <f t="shared" si="1"/>
        <v>28800</v>
      </c>
      <c r="DK2">
        <f t="shared" si="1"/>
        <v>28800</v>
      </c>
      <c r="DL2">
        <f t="shared" si="1"/>
        <v>28800</v>
      </c>
      <c r="DM2">
        <f t="shared" si="1"/>
        <v>28800</v>
      </c>
      <c r="DN2">
        <f t="shared" si="1"/>
        <v>28800</v>
      </c>
      <c r="DO2">
        <f t="shared" si="1"/>
        <v>28800</v>
      </c>
      <c r="DP2">
        <f t="shared" si="1"/>
        <v>28800</v>
      </c>
      <c r="DQ2">
        <f t="shared" si="1"/>
        <v>28800</v>
      </c>
      <c r="DR2">
        <f t="shared" si="1"/>
        <v>28800</v>
      </c>
    </row>
    <row r="3" spans="1:122" ht="24" thickBot="1">
      <c r="A3" s="44"/>
      <c r="B3" s="51" t="s">
        <v>59</v>
      </c>
      <c r="C3" s="51">
        <f ca="1">YEAR(TODAY())+C1</f>
        <v>2024</v>
      </c>
      <c r="D3" s="52">
        <f t="shared" ref="D3:AL3" ca="1" si="2">YEAR(TODAY())+D1</f>
        <v>2025</v>
      </c>
      <c r="E3" s="52">
        <f t="shared" ca="1" si="2"/>
        <v>2026</v>
      </c>
      <c r="F3" s="52">
        <f t="shared" ca="1" si="2"/>
        <v>2027</v>
      </c>
      <c r="G3" s="52">
        <f t="shared" ca="1" si="2"/>
        <v>2028</v>
      </c>
      <c r="H3" s="52">
        <f t="shared" ca="1" si="2"/>
        <v>2029</v>
      </c>
      <c r="I3" s="52">
        <f t="shared" ca="1" si="2"/>
        <v>2030</v>
      </c>
      <c r="J3" s="52">
        <f t="shared" ca="1" si="2"/>
        <v>2031</v>
      </c>
      <c r="K3" s="52">
        <f t="shared" ca="1" si="2"/>
        <v>2032</v>
      </c>
      <c r="L3" s="52">
        <f t="shared" ca="1" si="2"/>
        <v>2033</v>
      </c>
      <c r="M3" s="52">
        <f t="shared" ca="1" si="2"/>
        <v>2034</v>
      </c>
      <c r="N3" s="52">
        <f t="shared" ca="1" si="2"/>
        <v>2035</v>
      </c>
      <c r="O3" s="52">
        <f t="shared" ca="1" si="2"/>
        <v>2036</v>
      </c>
      <c r="P3" s="52">
        <f t="shared" ca="1" si="2"/>
        <v>2037</v>
      </c>
      <c r="Q3" s="52">
        <f t="shared" ca="1" si="2"/>
        <v>2038</v>
      </c>
      <c r="R3" s="52">
        <f t="shared" ca="1" si="2"/>
        <v>2039</v>
      </c>
      <c r="S3" s="52">
        <f t="shared" ca="1" si="2"/>
        <v>2040</v>
      </c>
      <c r="T3" s="52">
        <f t="shared" ca="1" si="2"/>
        <v>2041</v>
      </c>
      <c r="U3" s="52">
        <f t="shared" ca="1" si="2"/>
        <v>2042</v>
      </c>
      <c r="V3" s="52">
        <f t="shared" ca="1" si="2"/>
        <v>2043</v>
      </c>
      <c r="W3" s="52">
        <f t="shared" ca="1" si="2"/>
        <v>2044</v>
      </c>
      <c r="X3" s="52">
        <f t="shared" ca="1" si="2"/>
        <v>2045</v>
      </c>
      <c r="Y3" s="52">
        <f t="shared" ca="1" si="2"/>
        <v>2046</v>
      </c>
      <c r="Z3" s="52">
        <f t="shared" ca="1" si="2"/>
        <v>2047</v>
      </c>
      <c r="AA3" s="52">
        <f t="shared" ca="1" si="2"/>
        <v>2048</v>
      </c>
      <c r="AB3" s="52">
        <f t="shared" ca="1" si="2"/>
        <v>2049</v>
      </c>
      <c r="AC3" s="52">
        <f t="shared" ca="1" si="2"/>
        <v>2050</v>
      </c>
      <c r="AD3" s="52">
        <f t="shared" ca="1" si="2"/>
        <v>2051</v>
      </c>
      <c r="AE3" s="52">
        <f t="shared" ca="1" si="2"/>
        <v>2052</v>
      </c>
      <c r="AF3" s="52">
        <f t="shared" ca="1" si="2"/>
        <v>2053</v>
      </c>
      <c r="AG3" s="52">
        <f t="shared" ca="1" si="2"/>
        <v>2054</v>
      </c>
      <c r="AH3" s="52">
        <f t="shared" ca="1" si="2"/>
        <v>2055</v>
      </c>
      <c r="AI3" s="52">
        <f t="shared" ca="1" si="2"/>
        <v>2056</v>
      </c>
      <c r="AJ3" s="52">
        <f t="shared" ca="1" si="2"/>
        <v>2057</v>
      </c>
      <c r="AK3" s="52">
        <f t="shared" ca="1" si="2"/>
        <v>2058</v>
      </c>
      <c r="AL3" s="53">
        <f t="shared" ca="1" si="2"/>
        <v>2059</v>
      </c>
      <c r="AN3" s="72" t="s">
        <v>79</v>
      </c>
      <c r="AO3" s="50"/>
      <c r="AP3" s="50"/>
      <c r="AQ3" s="50"/>
    </row>
    <row r="4" spans="1:122" ht="21" customHeight="1">
      <c r="A4" s="43"/>
      <c r="B4" s="54" t="s">
        <v>92</v>
      </c>
      <c r="C4" s="55">
        <f t="shared" ref="C4:AL4" si="3">$AO$18+C$1</f>
        <v>65</v>
      </c>
      <c r="D4" s="55">
        <f t="shared" si="3"/>
        <v>66</v>
      </c>
      <c r="E4" s="55">
        <f t="shared" si="3"/>
        <v>67</v>
      </c>
      <c r="F4" s="55">
        <f t="shared" si="3"/>
        <v>68</v>
      </c>
      <c r="G4" s="55">
        <f t="shared" si="3"/>
        <v>69</v>
      </c>
      <c r="H4" s="55">
        <f t="shared" si="3"/>
        <v>70</v>
      </c>
      <c r="I4" s="55">
        <f t="shared" si="3"/>
        <v>71</v>
      </c>
      <c r="J4" s="55">
        <f t="shared" si="3"/>
        <v>72</v>
      </c>
      <c r="K4" s="55">
        <f t="shared" si="3"/>
        <v>73</v>
      </c>
      <c r="L4" s="55">
        <f t="shared" si="3"/>
        <v>74</v>
      </c>
      <c r="M4" s="55">
        <f t="shared" si="3"/>
        <v>75</v>
      </c>
      <c r="N4" s="55">
        <f t="shared" si="3"/>
        <v>76</v>
      </c>
      <c r="O4" s="55">
        <f t="shared" si="3"/>
        <v>77</v>
      </c>
      <c r="P4" s="55">
        <f t="shared" si="3"/>
        <v>78</v>
      </c>
      <c r="Q4" s="55">
        <f t="shared" si="3"/>
        <v>79</v>
      </c>
      <c r="R4" s="55">
        <f t="shared" si="3"/>
        <v>80</v>
      </c>
      <c r="S4" s="55">
        <f t="shared" si="3"/>
        <v>81</v>
      </c>
      <c r="T4" s="55">
        <f t="shared" si="3"/>
        <v>82</v>
      </c>
      <c r="U4" s="55">
        <f t="shared" si="3"/>
        <v>83</v>
      </c>
      <c r="V4" s="55">
        <f t="shared" si="3"/>
        <v>84</v>
      </c>
      <c r="W4" s="55">
        <f t="shared" si="3"/>
        <v>85</v>
      </c>
      <c r="X4" s="55">
        <f t="shared" si="3"/>
        <v>86</v>
      </c>
      <c r="Y4" s="55">
        <f t="shared" si="3"/>
        <v>87</v>
      </c>
      <c r="Z4" s="55">
        <f t="shared" si="3"/>
        <v>88</v>
      </c>
      <c r="AA4" s="55">
        <f t="shared" si="3"/>
        <v>89</v>
      </c>
      <c r="AB4" s="55">
        <f t="shared" si="3"/>
        <v>90</v>
      </c>
      <c r="AC4" s="55">
        <f t="shared" si="3"/>
        <v>91</v>
      </c>
      <c r="AD4" s="55">
        <f t="shared" si="3"/>
        <v>92</v>
      </c>
      <c r="AE4" s="55">
        <f t="shared" si="3"/>
        <v>93</v>
      </c>
      <c r="AF4" s="55">
        <f t="shared" si="3"/>
        <v>94</v>
      </c>
      <c r="AG4" s="55">
        <f t="shared" si="3"/>
        <v>95</v>
      </c>
      <c r="AH4" s="55">
        <f t="shared" si="3"/>
        <v>96</v>
      </c>
      <c r="AI4" s="55">
        <f t="shared" si="3"/>
        <v>97</v>
      </c>
      <c r="AJ4" s="55">
        <f t="shared" si="3"/>
        <v>98</v>
      </c>
      <c r="AK4" s="55">
        <f t="shared" si="3"/>
        <v>99</v>
      </c>
      <c r="AL4" s="56">
        <f t="shared" si="3"/>
        <v>100</v>
      </c>
      <c r="AN4" s="90" t="s">
        <v>82</v>
      </c>
      <c r="AO4" s="91"/>
      <c r="AP4" s="91"/>
      <c r="AQ4" s="92"/>
    </row>
    <row r="5" spans="1:122" ht="40" customHeight="1">
      <c r="A5" s="106" t="s">
        <v>95</v>
      </c>
      <c r="B5" s="107"/>
      <c r="C5" s="131">
        <f>VLOOKUP(C1,'Joint Life Calculator'!$A$9:$I$128,4,0)</f>
        <v>0.93704710144927539</v>
      </c>
      <c r="D5" s="132">
        <f>VLOOKUP(D1,'Joint Life Calculator'!$A$9:$I$128,4,0)</f>
        <v>0.92219435154217766</v>
      </c>
      <c r="E5" s="132">
        <f>VLOOKUP(E1,'Joint Life Calculator'!$A$9:$I$128,4,0)</f>
        <v>0.90642419175027866</v>
      </c>
      <c r="F5" s="132">
        <f>VLOOKUP(F1,'Joint Life Calculator'!$A$9:$I$128,4,0)</f>
        <v>0.88969017094017089</v>
      </c>
      <c r="G5" s="132">
        <f>VLOOKUP(G1,'Joint Life Calculator'!$A$9:$I$128,4,0)</f>
        <v>0.87193422519509478</v>
      </c>
      <c r="H5" s="132">
        <f>VLOOKUP(H1,'Joint Life Calculator'!$A$9:$I$128,4,0)</f>
        <v>0.85308667781493863</v>
      </c>
      <c r="I5" s="132">
        <f>VLOOKUP(I1,'Joint Life Calculator'!$A$9:$I$128,4,0)</f>
        <v>0.8330081753994798</v>
      </c>
      <c r="J5" s="132">
        <f>VLOOKUP(J1,'Joint Life Calculator'!$A$9:$I$128,4,0)</f>
        <v>0.8116058156819026</v>
      </c>
      <c r="K5" s="132">
        <f>VLOOKUP(K1,'Joint Life Calculator'!$A$9:$I$128,4,0)</f>
        <v>0.78885637309550349</v>
      </c>
      <c r="L5" s="132">
        <f>VLOOKUP(L1,'Joint Life Calculator'!$A$9:$I$128,4,0)</f>
        <v>0.76473662207357862</v>
      </c>
      <c r="M5" s="132">
        <f>VLOOKUP(M1,'Joint Life Calculator'!$A$9:$I$128,4,0)</f>
        <v>0.73923494983277593</v>
      </c>
      <c r="N5" s="132">
        <f>VLOOKUP(N1,'Joint Life Calculator'!$A$9:$I$128,4,0)</f>
        <v>0.71220039018952064</v>
      </c>
      <c r="O5" s="132">
        <f>VLOOKUP(O1,'Joint Life Calculator'!$A$9:$I$128,4,0)</f>
        <v>0.68351681531029362</v>
      </c>
      <c r="P5" s="132">
        <f>VLOOKUP(P1,'Joint Life Calculator'!$A$9:$I$128,4,0)</f>
        <v>0.65320745076179854</v>
      </c>
      <c r="Q5" s="132">
        <f>VLOOKUP(Q1,'Joint Life Calculator'!$A$9:$I$128,4,0)</f>
        <v>0.62133036046079526</v>
      </c>
      <c r="R5" s="132">
        <f>VLOOKUP(R1,'Joint Life Calculator'!$A$9:$I$128,4,0)</f>
        <v>0.58794360832404313</v>
      </c>
      <c r="S5" s="132">
        <f>VLOOKUP(S1,'Joint Life Calculator'!$A$9:$I$128,4,0)</f>
        <v>0.55301235600148646</v>
      </c>
      <c r="T5" s="132">
        <f>VLOOKUP(T1,'Joint Life Calculator'!$A$9:$I$128,4,0)</f>
        <v>0.51658305462653287</v>
      </c>
      <c r="U5" s="132">
        <f>VLOOKUP(U1,'Joint Life Calculator'!$A$9:$I$128,4,0)</f>
        <v>0.47882989594946118</v>
      </c>
      <c r="V5" s="132">
        <f>VLOOKUP(V1,'Joint Life Calculator'!$A$9:$I$128,4,0)</f>
        <v>0.44000836120401338</v>
      </c>
      <c r="W5" s="132">
        <f>VLOOKUP(W1,'Joint Life Calculator'!$A$9:$I$128,4,0)</f>
        <v>0.4004319955406912</v>
      </c>
      <c r="X5" s="132">
        <f>VLOOKUP(X1,'Joint Life Calculator'!$A$9:$I$128,4,0)</f>
        <v>0.36046079524340396</v>
      </c>
      <c r="Y5" s="132">
        <f>VLOOKUP(Y1,'Joint Life Calculator'!$A$9:$I$128,4,0)</f>
        <v>0.32048959494611667</v>
      </c>
      <c r="Z5" s="132">
        <f>VLOOKUP(Z1,'Joint Life Calculator'!$A$9:$I$128,4,0)</f>
        <v>0.28104096989966554</v>
      </c>
      <c r="AA5" s="132">
        <f>VLOOKUP(AA1,'Joint Life Calculator'!$A$9:$I$128,4,0)</f>
        <v>0.24266072092159049</v>
      </c>
      <c r="AB5" s="132">
        <f>VLOOKUP(AB1,'Joint Life Calculator'!$A$9:$I$128,4,0)</f>
        <v>0.20595271274619101</v>
      </c>
      <c r="AC5" s="132">
        <f>VLOOKUP(AC1,'Joint Life Calculator'!$A$9:$I$128,4,0)</f>
        <v>0.17149758454106281</v>
      </c>
      <c r="AD5" s="132">
        <f>VLOOKUP(AD1,'Joint Life Calculator'!$A$9:$I$128,4,0)</f>
        <v>0.13985274990709773</v>
      </c>
      <c r="AE5" s="132">
        <f>VLOOKUP(AE1,'Joint Life Calculator'!$A$9:$I$128,4,0)</f>
        <v>0.11147110739502043</v>
      </c>
      <c r="AF5" s="132">
        <f>VLOOKUP(AF1,'Joint Life Calculator'!$A$9:$I$128,4,0)</f>
        <v>8.6666202155332592E-2</v>
      </c>
      <c r="AG5" s="132">
        <f>VLOOKUP(AG1,'Joint Life Calculator'!$A$9:$I$128,4,0)</f>
        <v>6.5577387588257152E-2</v>
      </c>
      <c r="AH5" s="132">
        <f>VLOOKUP(AH1,'Joint Life Calculator'!$A$9:$I$128,4,0)</f>
        <v>4.8274340393905608E-2</v>
      </c>
      <c r="AI5" s="132">
        <f>VLOOKUP(AI1,'Joint Life Calculator'!$A$9:$I$128,4,0)</f>
        <v>3.4571256038647344E-2</v>
      </c>
      <c r="AJ5" s="132">
        <f>VLOOKUP(AJ1,'Joint Life Calculator'!$A$9:$I$128,4,0)</f>
        <v>2.4096525455221108E-2</v>
      </c>
      <c r="AK5" s="132">
        <f>VLOOKUP(AK1,'Joint Life Calculator'!$A$9:$I$128,4,0)</f>
        <v>1.637402452619844E-2</v>
      </c>
      <c r="AL5" s="133">
        <f>VLOOKUP(AL1,'Joint Life Calculator'!$A$9:$I$128,4,0)</f>
        <v>1.085795243403939E-2</v>
      </c>
      <c r="AN5" s="93"/>
      <c r="AO5" s="94"/>
      <c r="AP5" s="94"/>
      <c r="AQ5" s="95"/>
    </row>
    <row r="6" spans="1:122" ht="20">
      <c r="A6" s="87" t="s">
        <v>73</v>
      </c>
      <c r="B6" s="57">
        <v>0.01</v>
      </c>
      <c r="C6" s="58">
        <f>$AO$19-NPV($B6,$BU$2:BY$2)</f>
        <v>330221.1803074365</v>
      </c>
      <c r="D6" s="59">
        <f>$AO$19-NPV($B6,$BU$2:BZ$2)</f>
        <v>303090.27753211535</v>
      </c>
      <c r="E6" s="59">
        <f>$AO$19-NPV($B6,$BU$2:CA$2)</f>
        <v>276227.99755654985</v>
      </c>
      <c r="F6" s="59">
        <f>$AO$19-NPV($B6,$BU$2:CB$2)</f>
        <v>249631.68074905928</v>
      </c>
      <c r="G6" s="59">
        <f>$AO$19-NPV($B6,$BU$2:CC$2)</f>
        <v>223298.69381094977</v>
      </c>
      <c r="H6" s="59">
        <f>$AO$19-NPV($B6,$BU$2:CD$2)</f>
        <v>197226.42951579188</v>
      </c>
      <c r="I6" s="59">
        <f>$AO$19-NPV($B6,$BU$2:CE$2)</f>
        <v>171412.30645127909</v>
      </c>
      <c r="J6" s="59">
        <f>$AO$19-NPV($B6,$BU$2:CF$2)</f>
        <v>145853.76876364264</v>
      </c>
      <c r="K6" s="59">
        <f>$AO$19-NPV($B6,$BU$2:CG$2)</f>
        <v>120548.28590459668</v>
      </c>
      <c r="L6" s="59">
        <f>$AO$19-NPV($B6,$BU$2:CH$2)</f>
        <v>95493.352380788769</v>
      </c>
      <c r="M6" s="59">
        <f>$AO$19-NPV($B6,$BU$2:CI$2)</f>
        <v>70686.487505731464</v>
      </c>
      <c r="N6" s="59">
        <f>$AO$19-NPV($B6,$BU$2:CJ$2)</f>
        <v>46125.235154189577</v>
      </c>
      <c r="O6" s="59">
        <f>$AO$19-NPV($B6,$BU$2:CK$2)</f>
        <v>21807.163518999587</v>
      </c>
      <c r="P6" s="59">
        <f>$AO$19-NPV($B6,$BU$2:CL$2)</f>
        <v>-2270.1351297033834</v>
      </c>
      <c r="Q6" s="59">
        <f>$AO$19-NPV($B6,$BU$2:CM$2)</f>
        <v>-26109.044682874635</v>
      </c>
      <c r="R6" s="59">
        <f>$AO$19-NPV($B6,$BU$2:CN$2)</f>
        <v>-49711.9254285887</v>
      </c>
      <c r="S6" s="59">
        <f>$AO$19-NPV($B6,$BU$2:CO$2)</f>
        <v>-73081.114285731339</v>
      </c>
      <c r="T6" s="59">
        <f>$AO$19-NPV($B6,$BU$2:CP$2)</f>
        <v>-96218.925035377615</v>
      </c>
      <c r="U6" s="59">
        <f>$AO$19-NPV($B6,$BU$2:CQ$2)</f>
        <v>-119127.64854987874</v>
      </c>
      <c r="V6" s="59">
        <f>$AO$19-NPV($B6,$BU$2:CR$2)</f>
        <v>-141809.55301968195</v>
      </c>
      <c r="W6" s="59">
        <f>$AO$19-NPV($B6,$BU$2:CS$2)</f>
        <v>-164266.88417790295</v>
      </c>
      <c r="X6" s="59">
        <f>$AO$19-NPV($B6,$BU$2:CT$2)</f>
        <v>-186501.86552267615</v>
      </c>
      <c r="Y6" s="59">
        <f>$AO$19-NPV($B6,$BU$2:CU$2)</f>
        <v>-208516.69853730313</v>
      </c>
      <c r="Z6" s="59">
        <f>$AO$19-NPV($B6,$BU$2:CV$2)</f>
        <v>-230313.56290822092</v>
      </c>
      <c r="AA6" s="59">
        <f>$AO$19-NPV($B6,$BU$2:CW$2)</f>
        <v>-251894.61674081278</v>
      </c>
      <c r="AB6" s="59">
        <f>$AO$19-NPV($B6,$BU$2:CX$2)</f>
        <v>-273261.99677308195</v>
      </c>
      <c r="AC6" s="59">
        <f>$AO$19-NPV($B6,$BU$2:CY$2)</f>
        <v>-294417.8185872098</v>
      </c>
      <c r="AD6" s="59">
        <f>$AO$19-NPV($B6,$BU$2:CZ$2)</f>
        <v>-315364.1768190196</v>
      </c>
      <c r="AE6" s="59">
        <f>$AO$19-NPV($B6,$BU$2:DA$2)</f>
        <v>-336103.1453653659</v>
      </c>
      <c r="AF6" s="59">
        <f>$AO$19-NPV($B6,$BU$2:DB$2)</f>
        <v>-356636.7775894712</v>
      </c>
      <c r="AG6" s="59">
        <f>$AO$19-NPV($B6,$BU$2:DC$2)</f>
        <v>-376967.10652422893</v>
      </c>
      <c r="AH6" s="59">
        <f>$AO$19-NPV($B6,$BU$2:DD$2)</f>
        <v>-397096.14507349394</v>
      </c>
      <c r="AI6" s="59">
        <f>$AO$19-NPV($B6,$BU$2:DE$2)</f>
        <v>-417025.88621138013</v>
      </c>
      <c r="AJ6" s="59">
        <f>$AO$19-NPV($B6,$BU$2:DF$2)</f>
        <v>-436758.30317958433</v>
      </c>
      <c r="AK6" s="59">
        <f>$AO$19-NPV($B6,$BU$2:DG$2)</f>
        <v>-456295.3496827567</v>
      </c>
      <c r="AL6" s="60">
        <f>$AO$19-NPV($B6,$BU$2:DH$2)</f>
        <v>-475638.96008193737</v>
      </c>
      <c r="AN6" s="96" t="s">
        <v>96</v>
      </c>
      <c r="AO6" s="97"/>
      <c r="AP6" s="97"/>
      <c r="AQ6" s="98"/>
    </row>
    <row r="7" spans="1:122" ht="20">
      <c r="A7" s="87"/>
      <c r="B7" s="57">
        <f>B6+0.5%</f>
        <v>1.4999999999999999E-2</v>
      </c>
      <c r="C7" s="58">
        <f>$AO$19-NPV($B7,$BU$2:BY$2)</f>
        <v>332259.82477882749</v>
      </c>
      <c r="D7" s="59">
        <f>$AO$19-NPV($B7,$BU$2:BZ$2)</f>
        <v>305921.00963431282</v>
      </c>
      <c r="E7" s="59">
        <f>$AO$19-NPV($B7,$BU$2:CA$2)</f>
        <v>279971.43806336238</v>
      </c>
      <c r="F7" s="59">
        <f>$AO$19-NPV($B7,$BU$2:CB$2)</f>
        <v>254405.35769789389</v>
      </c>
      <c r="G7" s="59">
        <f>$AO$19-NPV($B7,$BU$2:CC$2)</f>
        <v>229217.10118019101</v>
      </c>
      <c r="H7" s="59">
        <f>$AO$19-NPV($B7,$BU$2:CD$2)</f>
        <v>204401.08490659209</v>
      </c>
      <c r="I7" s="59">
        <f>$AO$19-NPV($B7,$BU$2:CE$2)</f>
        <v>179951.8077897458</v>
      </c>
      <c r="J7" s="59">
        <f>$AO$19-NPV($B7,$BU$2:CF$2)</f>
        <v>155863.85003915837</v>
      </c>
      <c r="K7" s="59">
        <f>$AO$19-NPV($B7,$BU$2:CG$2)</f>
        <v>132131.87195976189</v>
      </c>
      <c r="L7" s="59">
        <f>$AO$19-NPV($B7,$BU$2:CH$2)</f>
        <v>108750.61276823829</v>
      </c>
      <c r="M7" s="59">
        <f>$AO$19-NPV($B7,$BU$2:CI$2)</f>
        <v>85714.889426835696</v>
      </c>
      <c r="N7" s="59">
        <f>$AO$19-NPV($B7,$BU$2:CJ$2)</f>
        <v>63019.595494419395</v>
      </c>
      <c r="O7" s="59">
        <f>$AO$19-NPV($B7,$BU$2:CK$2)</f>
        <v>40659.699994501774</v>
      </c>
      <c r="P7" s="59">
        <f>$AO$19-NPV($B7,$BU$2:CL$2)</f>
        <v>18630.246300001687</v>
      </c>
      <c r="Q7" s="59">
        <f>$AO$19-NPV($B7,$BU$2:CM$2)</f>
        <v>-3073.6489655156038</v>
      </c>
      <c r="R7" s="59">
        <f>$AO$19-NPV($B7,$BU$2:CN$2)</f>
        <v>-24456.797010360286</v>
      </c>
      <c r="S7" s="59">
        <f>$AO$19-NPV($B7,$BU$2:CO$2)</f>
        <v>-45523.937941241777</v>
      </c>
      <c r="T7" s="59">
        <f>$AO$19-NPV($B7,$BU$2:CP$2)</f>
        <v>-66279.741814031382</v>
      </c>
      <c r="U7" s="59">
        <f>$AO$19-NPV($B7,$BU$2:CQ$2)</f>
        <v>-86728.809668996488</v>
      </c>
      <c r="V7" s="59">
        <f>$AO$19-NPV($B7,$BU$2:CR$2)</f>
        <v>-106875.67455073551</v>
      </c>
      <c r="W7" s="59">
        <f>$AO$19-NPV($B7,$BU$2:CS$2)</f>
        <v>-126724.80251304002</v>
      </c>
      <c r="X7" s="59">
        <f>$AO$19-NPV($B7,$BU$2:CT$2)</f>
        <v>-146280.59360890649</v>
      </c>
      <c r="Y7" s="59">
        <f>$AO$19-NPV($B7,$BU$2:CU$2)</f>
        <v>-165547.38286591775</v>
      </c>
      <c r="Z7" s="59">
        <f>$AO$19-NPV($B7,$BU$2:CV$2)</f>
        <v>-184529.44124720967</v>
      </c>
      <c r="AA7" s="59">
        <f>$AO$19-NPV($B7,$BU$2:CW$2)</f>
        <v>-203230.97659823624</v>
      </c>
      <c r="AB7" s="59">
        <f>$AO$19-NPV($B7,$BU$2:CX$2)</f>
        <v>-221656.13457954314</v>
      </c>
      <c r="AC7" s="59">
        <f>$AO$19-NPV($B7,$BU$2:CY$2)</f>
        <v>-239808.9995857568</v>
      </c>
      <c r="AD7" s="59">
        <f>$AO$19-NPV($B7,$BU$2:CZ$2)</f>
        <v>-257693.59565099212</v>
      </c>
      <c r="AE7" s="59">
        <f>$AO$19-NPV($B7,$BU$2:DA$2)</f>
        <v>-275313.88734087907</v>
      </c>
      <c r="AF7" s="59">
        <f>$AO$19-NPV($B7,$BU$2:DB$2)</f>
        <v>-292673.78063140798</v>
      </c>
      <c r="AG7" s="59">
        <f>$AO$19-NPV($B7,$BU$2:DC$2)</f>
        <v>-309777.12377478625</v>
      </c>
      <c r="AH7" s="59">
        <f>$AO$19-NPV($B7,$BU$2:DD$2)</f>
        <v>-326627.70815249882</v>
      </c>
      <c r="AI7" s="59">
        <f>$AO$19-NPV($B7,$BU$2:DE$2)</f>
        <v>-343229.26911576244</v>
      </c>
      <c r="AJ7" s="59">
        <f>$AO$19-NPV($B7,$BU$2:DF$2)</f>
        <v>-359585.48681355908</v>
      </c>
      <c r="AK7" s="59">
        <f>$AO$19-NPV($B7,$BU$2:DG$2)</f>
        <v>-375699.98700843274</v>
      </c>
      <c r="AL7" s="60">
        <f>$AO$19-NPV($B7,$BU$2:DH$2)</f>
        <v>-391576.34188022942</v>
      </c>
      <c r="AN7" s="96"/>
      <c r="AO7" s="97"/>
      <c r="AP7" s="97"/>
      <c r="AQ7" s="98"/>
    </row>
    <row r="8" spans="1:122" ht="20">
      <c r="A8" s="87"/>
      <c r="B8" s="57">
        <f t="shared" ref="B8:B18" si="4">B7+0.5%</f>
        <v>0.02</v>
      </c>
      <c r="C8" s="58">
        <f>$AO$19-NPV($B8,$BU$2:BY$2)</f>
        <v>334252.36615507887</v>
      </c>
      <c r="D8" s="59">
        <f>$AO$19-NPV($B8,$BU$2:BZ$2)</f>
        <v>308678.79034811654</v>
      </c>
      <c r="E8" s="59">
        <f>$AO$19-NPV($B8,$BU$2:CA$2)</f>
        <v>283606.65720403584</v>
      </c>
      <c r="F8" s="59">
        <f>$AO$19-NPV($B8,$BU$2:CB$2)</f>
        <v>259026.13451376063</v>
      </c>
      <c r="G8" s="59">
        <f>$AO$19-NPV($B8,$BU$2:CC$2)</f>
        <v>234927.58285662805</v>
      </c>
      <c r="H8" s="59">
        <f>$AO$19-NPV($B8,$BU$2:CD$2)</f>
        <v>211301.5518202236</v>
      </c>
      <c r="I8" s="59">
        <f>$AO$19-NPV($B8,$BU$2:CE$2)</f>
        <v>188138.77629433683</v>
      </c>
      <c r="J8" s="59">
        <f>$AO$19-NPV($B8,$BU$2:CF$2)</f>
        <v>165430.17283758515</v>
      </c>
      <c r="K8" s="59">
        <f>$AO$19-NPV($B8,$BU$2:CG$2)</f>
        <v>143166.83611527958</v>
      </c>
      <c r="L8" s="59">
        <f>$AO$19-NPV($B8,$BU$2:CH$2)</f>
        <v>121340.03540713683</v>
      </c>
      <c r="M8" s="59">
        <f>$AO$19-NPV($B8,$BU$2:CI$2)</f>
        <v>99941.211183467472</v>
      </c>
      <c r="N8" s="59">
        <f>$AO$19-NPV($B8,$BU$2:CJ$2)</f>
        <v>78961.971748497512</v>
      </c>
      <c r="O8" s="59">
        <f>$AO$19-NPV($B8,$BU$2:CK$2)</f>
        <v>58394.089949507383</v>
      </c>
      <c r="P8" s="59">
        <f>$AO$19-NPV($B8,$BU$2:CL$2)</f>
        <v>38229.499950497469</v>
      </c>
      <c r="Q8" s="59">
        <f>$AO$19-NPV($B8,$BU$2:CM$2)</f>
        <v>18460.294069115131</v>
      </c>
      <c r="R8" s="59">
        <f>$AO$19-NPV($B8,$BU$2:CN$2)</f>
        <v>-921.28032439691015</v>
      </c>
      <c r="S8" s="59">
        <f>$AO$19-NPV($B8,$BU$2:CO$2)</f>
        <v>-19922.823847447929</v>
      </c>
      <c r="T8" s="59">
        <f>$AO$19-NPV($B8,$BU$2:CP$2)</f>
        <v>-38551.788085733249</v>
      </c>
      <c r="U8" s="59">
        <f>$AO$19-NPV($B8,$BU$2:CQ$2)</f>
        <v>-56815.478515424766</v>
      </c>
      <c r="V8" s="59">
        <f>$AO$19-NPV($B8,$BU$2:CR$2)</f>
        <v>-74721.057368063484</v>
      </c>
      <c r="W8" s="59">
        <f>$AO$19-NPV($B8,$BU$2:CS$2)</f>
        <v>-92275.546439277939</v>
      </c>
      <c r="X8" s="59">
        <f>$AO$19-NPV($B8,$BU$2:CT$2)</f>
        <v>-109485.82984242938</v>
      </c>
      <c r="Y8" s="59">
        <f>$AO$19-NPV($B8,$BU$2:CU$2)</f>
        <v>-126358.65670826402</v>
      </c>
      <c r="Z8" s="59">
        <f>$AO$19-NPV($B8,$BU$2:CV$2)</f>
        <v>-142900.64383163152</v>
      </c>
      <c r="AA8" s="59">
        <f>$AO$19-NPV($B8,$BU$2:CW$2)</f>
        <v>-159118.27826630545</v>
      </c>
      <c r="AB8" s="59">
        <f>$AO$19-NPV($B8,$BU$2:CX$2)</f>
        <v>-175017.91986892687</v>
      </c>
      <c r="AC8" s="59">
        <f>$AO$19-NPV($B8,$BU$2:CY$2)</f>
        <v>-190605.8037930656</v>
      </c>
      <c r="AD8" s="59">
        <f>$AO$19-NPV($B8,$BU$2:CZ$2)</f>
        <v>-205888.04293437803</v>
      </c>
      <c r="AE8" s="59">
        <f>$AO$19-NPV($B8,$BU$2:DA$2)</f>
        <v>-220870.63032782159</v>
      </c>
      <c r="AF8" s="59">
        <f>$AO$19-NPV($B8,$BU$2:DB$2)</f>
        <v>-235559.44149786432</v>
      </c>
      <c r="AG8" s="59">
        <f>$AO$19-NPV($B8,$BU$2:DC$2)</f>
        <v>-249960.23676261201</v>
      </c>
      <c r="AH8" s="59">
        <f>$AO$19-NPV($B8,$BU$2:DD$2)</f>
        <v>-264078.66349275701</v>
      </c>
      <c r="AI8" s="59">
        <f>$AO$19-NPV($B8,$BU$2:DE$2)</f>
        <v>-277920.25832623232</v>
      </c>
      <c r="AJ8" s="59">
        <f>$AO$19-NPV($B8,$BU$2:DF$2)</f>
        <v>-291490.44933944347</v>
      </c>
      <c r="AK8" s="59">
        <f>$AO$19-NPV($B8,$BU$2:DG$2)</f>
        <v>-304794.55817592493</v>
      </c>
      <c r="AL8" s="60">
        <f>$AO$19-NPV($B8,$BU$2:DH$2)</f>
        <v>-317837.80213325971</v>
      </c>
      <c r="AN8" s="96" t="s">
        <v>83</v>
      </c>
      <c r="AO8" s="97"/>
      <c r="AP8" s="97"/>
      <c r="AQ8" s="98"/>
      <c r="AR8" s="45"/>
      <c r="AS8" s="45"/>
    </row>
    <row r="9" spans="1:122" ht="20">
      <c r="A9" s="87"/>
      <c r="B9" s="57">
        <f t="shared" si="4"/>
        <v>2.5000000000000001E-2</v>
      </c>
      <c r="C9" s="58">
        <f>$AO$19-NPV($B9,$BU$2:BY$2)</f>
        <v>336200.13932616345</v>
      </c>
      <c r="D9" s="59">
        <f>$AO$19-NPV($B9,$BU$2:BZ$2)</f>
        <v>311365.98958650092</v>
      </c>
      <c r="E9" s="59">
        <f>$AO$19-NPV($B9,$BU$2:CA$2)</f>
        <v>287137.55081609846</v>
      </c>
      <c r="F9" s="59">
        <f>$AO$19-NPV($B9,$BU$2:CB$2)</f>
        <v>263500.0495766814</v>
      </c>
      <c r="G9" s="59">
        <f>$AO$19-NPV($B9,$BU$2:CC$2)</f>
        <v>240439.07275773794</v>
      </c>
      <c r="H9" s="59">
        <f>$AO$19-NPV($B9,$BU$2:CD$2)</f>
        <v>217940.55878803699</v>
      </c>
      <c r="I9" s="59">
        <f>$AO$19-NPV($B9,$BU$2:CE$2)</f>
        <v>195990.78906149947</v>
      </c>
      <c r="J9" s="59">
        <f>$AO$19-NPV($B9,$BU$2:CF$2)</f>
        <v>174576.37957219459</v>
      </c>
      <c r="K9" s="59">
        <f>$AO$19-NPV($B9,$BU$2:CG$2)</f>
        <v>153684.27275336056</v>
      </c>
      <c r="L9" s="59">
        <f>$AO$19-NPV($B9,$BU$2:CH$2)</f>
        <v>133301.72951547371</v>
      </c>
      <c r="M9" s="59">
        <f>$AO$19-NPV($B9,$BU$2:CI$2)</f>
        <v>113416.32147851092</v>
      </c>
      <c r="N9" s="59">
        <f>$AO$19-NPV($B9,$BU$2:CJ$2)</f>
        <v>94015.923393669131</v>
      </c>
      <c r="O9" s="59">
        <f>$AO$19-NPV($B9,$BU$2:CK$2)</f>
        <v>75088.705749921093</v>
      </c>
      <c r="P9" s="59">
        <f>$AO$19-NPV($B9,$BU$2:CL$2)</f>
        <v>56623.127560898603</v>
      </c>
      <c r="Q9" s="59">
        <f>$AO$19-NPV($B9,$BU$2:CM$2)</f>
        <v>38607.929327705933</v>
      </c>
      <c r="R9" s="59">
        <f>$AO$19-NPV($B9,$BU$2:CN$2)</f>
        <v>21032.126173371624</v>
      </c>
      <c r="S9" s="59">
        <f>$AO$19-NPV($B9,$BU$2:CO$2)</f>
        <v>3885.0011447527795</v>
      </c>
      <c r="T9" s="59">
        <f>$AO$19-NPV($B9,$BU$2:CP$2)</f>
        <v>-12843.901322192454</v>
      </c>
      <c r="U9" s="59">
        <f>$AO$19-NPV($B9,$BU$2:CQ$2)</f>
        <v>-29164.78177774878</v>
      </c>
      <c r="V9" s="59">
        <f>$AO$19-NPV($B9,$BU$2:CR$2)</f>
        <v>-45087.591978291457</v>
      </c>
      <c r="W9" s="59">
        <f>$AO$19-NPV($B9,$BU$2:CS$2)</f>
        <v>-60622.04095443082</v>
      </c>
      <c r="X9" s="59">
        <f>$AO$19-NPV($B9,$BU$2:CT$2)</f>
        <v>-75777.600931152119</v>
      </c>
      <c r="Y9" s="59">
        <f>$AO$19-NPV($B9,$BU$2:CU$2)</f>
        <v>-90563.513103563106</v>
      </c>
      <c r="Z9" s="59">
        <f>$AO$19-NPV($B9,$BU$2:CV$2)</f>
        <v>-104988.79327176895</v>
      </c>
      <c r="AA9" s="59">
        <f>$AO$19-NPV($B9,$BU$2:CW$2)</f>
        <v>-119062.23733831127</v>
      </c>
      <c r="AB9" s="59">
        <f>$AO$19-NPV($B9,$BU$2:CX$2)</f>
        <v>-132792.42667152325</v>
      </c>
      <c r="AC9" s="59">
        <f>$AO$19-NPV($B9,$BU$2:CY$2)</f>
        <v>-146187.7333380715</v>
      </c>
      <c r="AD9" s="59">
        <f>$AO$19-NPV($B9,$BU$2:CZ$2)</f>
        <v>-159256.32520787464</v>
      </c>
      <c r="AE9" s="59">
        <f>$AO$19-NPV($B9,$BU$2:DA$2)</f>
        <v>-172006.17093451193</v>
      </c>
      <c r="AF9" s="59">
        <f>$AO$19-NPV($B9,$BU$2:DB$2)</f>
        <v>-184445.044814158</v>
      </c>
      <c r="AG9" s="59">
        <f>$AO$19-NPV($B9,$BU$2:DC$2)</f>
        <v>-196580.53152600781</v>
      </c>
      <c r="AH9" s="59">
        <f>$AO$19-NPV($B9,$BU$2:DD$2)</f>
        <v>-208420.03075708088</v>
      </c>
      <c r="AI9" s="59">
        <f>$AO$19-NPV($B9,$BU$2:DE$2)</f>
        <v>-219970.76171422529</v>
      </c>
      <c r="AJ9" s="59">
        <f>$AO$19-NPV($B9,$BU$2:DF$2)</f>
        <v>-231239.7675260735</v>
      </c>
      <c r="AK9" s="59">
        <f>$AO$19-NPV($B9,$BU$2:DG$2)</f>
        <v>-242233.91953763273</v>
      </c>
      <c r="AL9" s="60">
        <f>$AO$19-NPV($B9,$BU$2:DH$2)</f>
        <v>-252959.92150012951</v>
      </c>
      <c r="AN9" s="96"/>
      <c r="AO9" s="97"/>
      <c r="AP9" s="97"/>
      <c r="AQ9" s="98"/>
    </row>
    <row r="10" spans="1:122" ht="20">
      <c r="A10" s="87"/>
      <c r="B10" s="57">
        <f t="shared" si="4"/>
        <v>3.0000000000000002E-2</v>
      </c>
      <c r="C10" s="58">
        <f>$AO$19-NPV($B10,$BU$2:BY$2)</f>
        <v>338104.43300879747</v>
      </c>
      <c r="D10" s="59">
        <f>$AO$19-NPV($B10,$BU$2:BZ$2)</f>
        <v>313984.88641630823</v>
      </c>
      <c r="E10" s="59">
        <f>$AO$19-NPV($B10,$BU$2:CA$2)</f>
        <v>290567.85088961961</v>
      </c>
      <c r="F10" s="59">
        <f>$AO$19-NPV($B10,$BU$2:CB$2)</f>
        <v>267832.86494137824</v>
      </c>
      <c r="G10" s="59">
        <f>$AO$19-NPV($B10,$BU$2:CC$2)</f>
        <v>245760.06304988184</v>
      </c>
      <c r="H10" s="59">
        <f>$AO$19-NPV($B10,$BU$2:CD$2)</f>
        <v>224330.15830085616</v>
      </c>
      <c r="I10" s="59">
        <f>$AO$19-NPV($B10,$BU$2:CE$2)</f>
        <v>203524.4255348118</v>
      </c>
      <c r="J10" s="59">
        <f>$AO$19-NPV($B10,$BU$2:CF$2)</f>
        <v>183324.68498525419</v>
      </c>
      <c r="K10" s="59">
        <f>$AO$19-NPV($B10,$BU$2:CG$2)</f>
        <v>163713.28639345069</v>
      </c>
      <c r="L10" s="59">
        <f>$AO$19-NPV($B10,$BU$2:CH$2)</f>
        <v>144673.09358587448</v>
      </c>
      <c r="M10" s="59">
        <f>$AO$19-NPV($B10,$BU$2:CI$2)</f>
        <v>126187.46950084902</v>
      </c>
      <c r="N10" s="59">
        <f>$AO$19-NPV($B10,$BU$2:CJ$2)</f>
        <v>108240.26165130973</v>
      </c>
      <c r="O10" s="59">
        <f>$AO$19-NPV($B10,$BU$2:CK$2)</f>
        <v>90815.788010980352</v>
      </c>
      <c r="P10" s="59">
        <f>$AO$19-NPV($B10,$BU$2:CL$2)</f>
        <v>73898.823311631393</v>
      </c>
      <c r="Q10" s="59">
        <f>$AO$19-NPV($B10,$BU$2:CM$2)</f>
        <v>57474.585739448026</v>
      </c>
      <c r="R10" s="59">
        <f>$AO$19-NPV($B10,$BU$2:CN$2)</f>
        <v>41528.724018881563</v>
      </c>
      <c r="S10" s="59">
        <f>$AO$19-NPV($B10,$BU$2:CO$2)</f>
        <v>26047.304872700595</v>
      </c>
      <c r="T10" s="59">
        <f>$AO$19-NPV($B10,$BU$2:CP$2)</f>
        <v>11016.800847282168</v>
      </c>
      <c r="U10" s="59">
        <f>$AO$19-NPV($B10,$BU$2:CQ$2)</f>
        <v>-3575.9215074930107</v>
      </c>
      <c r="V10" s="59">
        <f>$AO$19-NPV($B10,$BU$2:CR$2)</f>
        <v>-17743.613114070846</v>
      </c>
      <c r="W10" s="59">
        <f>$AO$19-NPV($B10,$BU$2:CS$2)</f>
        <v>-31498.653508806659</v>
      </c>
      <c r="X10" s="59">
        <f>$AO$19-NPV($B10,$BU$2:CT$2)</f>
        <v>-44853.061659035506</v>
      </c>
      <c r="Y10" s="59">
        <f>$AO$19-NPV($B10,$BU$2:CU$2)</f>
        <v>-57818.506465082988</v>
      </c>
      <c r="Z10" s="59">
        <f>$AO$19-NPV($B10,$BU$2:CV$2)</f>
        <v>-70406.316956391209</v>
      </c>
      <c r="AA10" s="59">
        <f>$AO$19-NPV($B10,$BU$2:CW$2)</f>
        <v>-82627.492190671037</v>
      </c>
      <c r="AB10" s="59">
        <f>$AO$19-NPV($B10,$BU$2:CX$2)</f>
        <v>-94492.710864729132</v>
      </c>
      <c r="AC10" s="59">
        <f>$AO$19-NPV($B10,$BU$2:CY$2)</f>
        <v>-106012.34064536809</v>
      </c>
      <c r="AD10" s="59">
        <f>$AO$19-NPV($B10,$BU$2:CZ$2)</f>
        <v>-117196.44722851273</v>
      </c>
      <c r="AE10" s="59">
        <f>$AO$19-NPV($B10,$BU$2:DA$2)</f>
        <v>-128054.8031344784</v>
      </c>
      <c r="AF10" s="59">
        <f>$AO$19-NPV($B10,$BU$2:DB$2)</f>
        <v>-138596.89624706644</v>
      </c>
      <c r="AG10" s="59">
        <f>$AO$19-NPV($B10,$BU$2:DC$2)</f>
        <v>-148831.9381039479</v>
      </c>
      <c r="AH10" s="59">
        <f>$AO$19-NPV($B10,$BU$2:DD$2)</f>
        <v>-158768.87194558047</v>
      </c>
      <c r="AI10" s="59">
        <f>$AO$19-NPV($B10,$BU$2:DE$2)</f>
        <v>-168416.38052968972</v>
      </c>
      <c r="AJ10" s="59">
        <f>$AO$19-NPV($B10,$BU$2:DF$2)</f>
        <v>-177782.89371814532</v>
      </c>
      <c r="AK10" s="59">
        <f>$AO$19-NPV($B10,$BU$2:DG$2)</f>
        <v>-186876.59584285947</v>
      </c>
      <c r="AL10" s="60">
        <f>$AO$19-NPV($B10,$BU$2:DH$2)</f>
        <v>-195705.43285714509</v>
      </c>
      <c r="AN10" s="96" t="s">
        <v>84</v>
      </c>
      <c r="AO10" s="97"/>
      <c r="AP10" s="97"/>
      <c r="AQ10" s="98"/>
    </row>
    <row r="11" spans="1:122" ht="20">
      <c r="A11" s="87"/>
      <c r="B11" s="57">
        <f t="shared" si="4"/>
        <v>3.5000000000000003E-2</v>
      </c>
      <c r="C11" s="58">
        <f>$AO$19-NPV($B11,$BU$2:BY$2)</f>
        <v>339966.4915864424</v>
      </c>
      <c r="D11" s="59">
        <f>$AO$19-NPV($B11,$BU$2:BZ$2)</f>
        <v>316537.67303037911</v>
      </c>
      <c r="E11" s="59">
        <f>$AO$19-NPV($B11,$BU$2:CA$2)</f>
        <v>293901.1333626851</v>
      </c>
      <c r="F11" s="59">
        <f>$AO$19-NPV($B11,$BU$2:CB$2)</f>
        <v>272030.08054365712</v>
      </c>
      <c r="G11" s="59">
        <f>$AO$19-NPV($B11,$BU$2:CC$2)</f>
        <v>250898.62854459623</v>
      </c>
      <c r="H11" s="59">
        <f>$AO$19-NPV($B11,$BU$2:CD$2)</f>
        <v>230481.7667097548</v>
      </c>
      <c r="I11" s="59">
        <f>$AO$19-NPV($B11,$BU$2:CE$2)</f>
        <v>210755.33015435241</v>
      </c>
      <c r="J11" s="59">
        <f>$AO$19-NPV($B11,$BU$2:CF$2)</f>
        <v>191695.97116362548</v>
      </c>
      <c r="K11" s="59">
        <f>$AO$19-NPV($B11,$BU$2:CG$2)</f>
        <v>173281.13155905838</v>
      </c>
      <c r="L11" s="59">
        <f>$AO$19-NPV($B11,$BU$2:CH$2)</f>
        <v>155489.01599909022</v>
      </c>
      <c r="M11" s="59">
        <f>$AO$19-NPV($B11,$BU$2:CI$2)</f>
        <v>138298.56618269585</v>
      </c>
      <c r="N11" s="59">
        <f>$AO$19-NPV($B11,$BU$2:CJ$2)</f>
        <v>121689.43592530995</v>
      </c>
      <c r="O11" s="59">
        <f>$AO$19-NPV($B11,$BU$2:CK$2)</f>
        <v>105641.96707759413</v>
      </c>
      <c r="P11" s="59">
        <f>$AO$19-NPV($B11,$BU$2:CL$2)</f>
        <v>90137.16625854501</v>
      </c>
      <c r="Q11" s="59">
        <f>$AO$19-NPV($B11,$BU$2:CM$2)</f>
        <v>75156.682375405799</v>
      </c>
      <c r="R11" s="59">
        <f>$AO$19-NPV($B11,$BU$2:CN$2)</f>
        <v>60682.784903773689</v>
      </c>
      <c r="S11" s="59">
        <f>$AO$19-NPV($B11,$BU$2:CO$2)</f>
        <v>46698.342902196746</v>
      </c>
      <c r="T11" s="59">
        <f>$AO$19-NPV($B11,$BU$2:CP$2)</f>
        <v>33186.804736421967</v>
      </c>
      <c r="U11" s="59">
        <f>$AO$19-NPV($B11,$BU$2:CQ$2)</f>
        <v>20132.178489296522</v>
      </c>
      <c r="V11" s="59">
        <f>$AO$19-NPV($B11,$BU$2:CR$2)</f>
        <v>7519.0130331366672</v>
      </c>
      <c r="W11" s="59">
        <f>$AO$19-NPV($B11,$BU$2:CS$2)</f>
        <v>-4667.6202578390366</v>
      </c>
      <c r="X11" s="59">
        <f>$AO$19-NPV($B11,$BU$2:CT$2)</f>
        <v>-16442.145176656195</v>
      </c>
      <c r="Y11" s="59">
        <f>$AO$19-NPV($B11,$BU$2:CU$2)</f>
        <v>-27818.49775522342</v>
      </c>
      <c r="Z11" s="59">
        <f>$AO$19-NPV($B11,$BU$2:CV$2)</f>
        <v>-38810.14275867003</v>
      </c>
      <c r="AA11" s="59">
        <f>$AO$19-NPV($B11,$BU$2:CW$2)</f>
        <v>-49430.089621903433</v>
      </c>
      <c r="AB11" s="59">
        <f>$AO$19-NPV($B11,$BU$2:CX$2)</f>
        <v>-59690.907847249764</v>
      </c>
      <c r="AC11" s="59">
        <f>$AO$19-NPV($B11,$BU$2:CY$2)</f>
        <v>-69604.741881400812</v>
      </c>
      <c r="AD11" s="59">
        <f>$AO$19-NPV($B11,$BU$2:CZ$2)</f>
        <v>-79183.325489276205</v>
      </c>
      <c r="AE11" s="59">
        <f>$AO$19-NPV($B11,$BU$2:DA$2)</f>
        <v>-88437.995641812799</v>
      </c>
      <c r="AF11" s="59">
        <f>$AO$19-NPV($B11,$BU$2:DB$2)</f>
        <v>-97379.705934118712</v>
      </c>
      <c r="AG11" s="59">
        <f>$AO$19-NPV($B11,$BU$2:DC$2)</f>
        <v>-106019.03954987321</v>
      </c>
      <c r="AH11" s="59">
        <f>$AO$19-NPV($B11,$BU$2:DD$2)</f>
        <v>-114366.22178731719</v>
      </c>
      <c r="AI11" s="59">
        <f>$AO$19-NPV($B11,$BU$2:DE$2)</f>
        <v>-122431.13216165919</v>
      </c>
      <c r="AJ11" s="59">
        <f>$AO$19-NPV($B11,$BU$2:DF$2)</f>
        <v>-130223.31609822146</v>
      </c>
      <c r="AK11" s="59">
        <f>$AO$19-NPV($B11,$BU$2:DG$2)</f>
        <v>-137751.99623016571</v>
      </c>
      <c r="AL11" s="60">
        <f>$AO$19-NPV($B11,$BU$2:DH$2)</f>
        <v>-145026.08331416978</v>
      </c>
      <c r="AM11" s="69"/>
      <c r="AN11" s="96"/>
      <c r="AO11" s="97"/>
      <c r="AP11" s="97"/>
      <c r="AQ11" s="98"/>
    </row>
    <row r="12" spans="1:122" ht="20">
      <c r="A12" s="87"/>
      <c r="B12" s="57">
        <f t="shared" si="4"/>
        <v>0.04</v>
      </c>
      <c r="C12" s="58">
        <f>$AO$19-NPV($B12,$BU$2:BY$2)</f>
        <v>341787.51686673326</v>
      </c>
      <c r="D12" s="59">
        <f>$AO$19-NPV($B12,$BU$2:BZ$2)</f>
        <v>319026.45852570503</v>
      </c>
      <c r="E12" s="59">
        <f>$AO$19-NPV($B12,$BU$2:CA$2)</f>
        <v>297140.82550548564</v>
      </c>
      <c r="F12" s="59">
        <f>$AO$19-NPV($B12,$BU$2:CB$2)</f>
        <v>276096.94760142849</v>
      </c>
      <c r="G12" s="59">
        <f>$AO$19-NPV($B12,$BU$2:CC$2)</f>
        <v>255862.44961675821</v>
      </c>
      <c r="H12" s="59">
        <f>$AO$19-NPV($B12,$BU$2:CD$2)</f>
        <v>236406.20155457521</v>
      </c>
      <c r="I12" s="59">
        <f>$AO$19-NPV($B12,$BU$2:CE$2)</f>
        <v>217698.27072555313</v>
      </c>
      <c r="J12" s="59">
        <f>$AO$19-NPV($B12,$BU$2:CF$2)</f>
        <v>199709.87569764722</v>
      </c>
      <c r="K12" s="59">
        <f>$AO$19-NPV($B12,$BU$2:CG$2)</f>
        <v>182413.34201696847</v>
      </c>
      <c r="L12" s="59">
        <f>$AO$19-NPV($B12,$BU$2:CH$2)</f>
        <v>165782.05963170045</v>
      </c>
      <c r="M12" s="59">
        <f>$AO$19-NPV($B12,$BU$2:CI$2)</f>
        <v>149790.44195355813</v>
      </c>
      <c r="N12" s="59">
        <f>$AO$19-NPV($B12,$BU$2:CJ$2)</f>
        <v>134413.88649380591</v>
      </c>
      <c r="O12" s="59">
        <f>$AO$19-NPV($B12,$BU$2:CK$2)</f>
        <v>119628.73701327492</v>
      </c>
      <c r="P12" s="59">
        <f>$AO$19-NPV($B12,$BU$2:CL$2)</f>
        <v>105412.24712814897</v>
      </c>
      <c r="Q12" s="59">
        <f>$AO$19-NPV($B12,$BU$2:CM$2)</f>
        <v>91742.545315527881</v>
      </c>
      <c r="R12" s="59">
        <f>$AO$19-NPV($B12,$BU$2:CN$2)</f>
        <v>78598.601264930679</v>
      </c>
      <c r="S12" s="59">
        <f>$AO$19-NPV($B12,$BU$2:CO$2)</f>
        <v>65960.19352397183</v>
      </c>
      <c r="T12" s="59">
        <f>$AO$19-NPV($B12,$BU$2:CP$2)</f>
        <v>53807.878388434474</v>
      </c>
      <c r="U12" s="59">
        <f>$AO$19-NPV($B12,$BU$2:CQ$2)</f>
        <v>42122.959988879331</v>
      </c>
      <c r="V12" s="59">
        <f>$AO$19-NPV($B12,$BU$2:CR$2)</f>
        <v>30887.461527768581</v>
      </c>
      <c r="W12" s="59">
        <f>$AO$19-NPV($B12,$BU$2:CS$2)</f>
        <v>20084.097622854402</v>
      </c>
      <c r="X12" s="59">
        <f>$AO$19-NPV($B12,$BU$2:CT$2)</f>
        <v>9696.2477142831194</v>
      </c>
      <c r="Y12" s="59">
        <f>$AO$19-NPV($B12,$BU$2:CU$2)</f>
        <v>-292.06950549699832</v>
      </c>
      <c r="Z12" s="59">
        <f>$AO$19-NPV($B12,$BU$2:CV$2)</f>
        <v>-9896.2206783624715</v>
      </c>
      <c r="AA12" s="59">
        <f>$AO$19-NPV($B12,$BU$2:CW$2)</f>
        <v>-19130.981421502365</v>
      </c>
      <c r="AB12" s="59">
        <f>$AO$19-NPV($B12,$BU$2:CX$2)</f>
        <v>-28010.559059136896</v>
      </c>
      <c r="AC12" s="59">
        <f>$AO$19-NPV($B12,$BU$2:CY$2)</f>
        <v>-36548.614479939279</v>
      </c>
      <c r="AD12" s="59">
        <f>$AO$19-NPV($B12,$BU$2:CZ$2)</f>
        <v>-44758.283153787779</v>
      </c>
      <c r="AE12" s="59">
        <f>$AO$19-NPV($B12,$BU$2:DA$2)</f>
        <v>-52652.195340180595</v>
      </c>
      <c r="AF12" s="59">
        <f>$AO$19-NPV($B12,$BU$2:DB$2)</f>
        <v>-60242.495519404416</v>
      </c>
      <c r="AG12" s="59">
        <f>$AO$19-NPV($B12,$BU$2:DC$2)</f>
        <v>-67540.861076350324</v>
      </c>
      <c r="AH12" s="59">
        <f>$AO$19-NPV($B12,$BU$2:DD$2)</f>
        <v>-74558.5202657216</v>
      </c>
      <c r="AI12" s="59">
        <f>$AO$19-NPV($B12,$BU$2:DE$2)</f>
        <v>-81306.269486270729</v>
      </c>
      <c r="AJ12" s="59">
        <f>$AO$19-NPV($B12,$BU$2:DF$2)</f>
        <v>-87794.489890644909</v>
      </c>
      <c r="AK12" s="59">
        <f>$AO$19-NPV($B12,$BU$2:DG$2)</f>
        <v>-94033.163356389268</v>
      </c>
      <c r="AL12" s="60">
        <f>$AO$19-NPV($B12,$BU$2:DH$2)</f>
        <v>-100031.88784268196</v>
      </c>
      <c r="AN12" s="96" t="s">
        <v>85</v>
      </c>
      <c r="AO12" s="97"/>
      <c r="AP12" s="97"/>
      <c r="AQ12" s="98"/>
    </row>
    <row r="13" spans="1:122" ht="20" customHeight="1" thickBot="1">
      <c r="A13" s="87"/>
      <c r="B13" s="57">
        <f t="shared" si="4"/>
        <v>4.4999999999999998E-2</v>
      </c>
      <c r="C13" s="58">
        <f>$AO$19-NPV($B13,$BU$2:BY$2)</f>
        <v>343568.66976043757</v>
      </c>
      <c r="D13" s="59">
        <f>$AO$19-NPV($B13,$BU$2:BZ$2)</f>
        <v>321453.27249802637</v>
      </c>
      <c r="E13" s="59">
        <f>$AO$19-NPV($B13,$BU$2:CA$2)</f>
        <v>300290.21291677165</v>
      </c>
      <c r="F13" s="59">
        <f>$AO$19-NPV($B13,$BU$2:CB$2)</f>
        <v>280038.48126006854</v>
      </c>
      <c r="G13" s="59">
        <f>$AO$19-NPV($B13,$BU$2:CC$2)</f>
        <v>260658.83374169236</v>
      </c>
      <c r="H13" s="59">
        <f>$AO$19-NPV($B13,$BU$2:CD$2)</f>
        <v>242113.71649922713</v>
      </c>
      <c r="I13" s="59">
        <f>$AO$19-NPV($B13,$BU$2:CE$2)</f>
        <v>224367.19282222691</v>
      </c>
      <c r="J13" s="59">
        <f>$AO$19-NPV($B13,$BU$2:CF$2)</f>
        <v>207384.8735140927</v>
      </c>
      <c r="K13" s="59">
        <f>$AO$19-NPV($B13,$BU$2:CG$2)</f>
        <v>191133.85025272029</v>
      </c>
      <c r="L13" s="59">
        <f>$AO$19-NPV($B13,$BU$2:CH$2)</f>
        <v>175582.63182078494</v>
      </c>
      <c r="M13" s="59">
        <f>$AO$19-NPV($B13,$BU$2:CI$2)</f>
        <v>160701.08308209083</v>
      </c>
      <c r="N13" s="59">
        <f>$AO$19-NPV($B13,$BU$2:CJ$2)</f>
        <v>146460.36658573285</v>
      </c>
      <c r="O13" s="59">
        <f>$AO$19-NPV($B13,$BU$2:CK$2)</f>
        <v>132832.88668491179</v>
      </c>
      <c r="P13" s="59">
        <f>$AO$19-NPV($B13,$BU$2:CL$2)</f>
        <v>119792.23606211651</v>
      </c>
      <c r="Q13" s="59">
        <f>$AO$19-NPV($B13,$BU$2:CM$2)</f>
        <v>107313.14455704927</v>
      </c>
      <c r="R13" s="59">
        <f>$AO$19-NPV($B13,$BU$2:CN$2)</f>
        <v>95371.430198133225</v>
      </c>
      <c r="S13" s="59">
        <f>$AO$19-NPV($B13,$BU$2:CO$2)</f>
        <v>83943.952342711214</v>
      </c>
      <c r="T13" s="59">
        <f>$AO$19-NPV($B13,$BU$2:CP$2)</f>
        <v>73008.566835130332</v>
      </c>
      <c r="U13" s="59">
        <f>$AO$19-NPV($B13,$BU$2:CQ$2)</f>
        <v>62544.083095818467</v>
      </c>
      <c r="V13" s="59">
        <f>$AO$19-NPV($B13,$BU$2:CR$2)</f>
        <v>52530.223058199452</v>
      </c>
      <c r="W13" s="59">
        <f>$AO$19-NPV($B13,$BU$2:CS$2)</f>
        <v>42947.581873875053</v>
      </c>
      <c r="X13" s="59">
        <f>$AO$19-NPV($B13,$BU$2:CT$2)</f>
        <v>33777.59030992823</v>
      </c>
      <c r="Y13" s="59">
        <f>$AO$19-NPV($B13,$BU$2:CU$2)</f>
        <v>25002.478765481501</v>
      </c>
      <c r="Z13" s="59">
        <f>$AO$19-NPV($B13,$BU$2:CV$2)</f>
        <v>16605.242837781319</v>
      </c>
      <c r="AA13" s="59">
        <f>$AO$19-NPV($B13,$BU$2:CW$2)</f>
        <v>8569.6103710825555</v>
      </c>
      <c r="AB13" s="59">
        <f>$AO$19-NPV($B13,$BU$2:CX$2)</f>
        <v>880.00992448086618</v>
      </c>
      <c r="AC13" s="59">
        <f>$AO$19-NPV($B13,$BU$2:CY$2)</f>
        <v>-6478.4594024106627</v>
      </c>
      <c r="AD13" s="59">
        <f>$AO$19-NPV($B13,$BU$2:CZ$2)</f>
        <v>-13520.056844412175</v>
      </c>
      <c r="AE13" s="59">
        <f>$AO$19-NPV($B13,$BU$2:DA$2)</f>
        <v>-20258.427602308337</v>
      </c>
      <c r="AF13" s="59">
        <f>$AO$19-NPV($B13,$BU$2:DB$2)</f>
        <v>-26706.629284505616</v>
      </c>
      <c r="AG13" s="59">
        <f>$AO$19-NPV($B13,$BU$2:DC$2)</f>
        <v>-32877.157210053236</v>
      </c>
      <c r="AH13" s="59">
        <f>$AO$19-NPV($B13,$BU$2:DD$2)</f>
        <v>-38781.968622060609</v>
      </c>
      <c r="AI13" s="59">
        <f>$AO$19-NPV($B13,$BU$2:DE$2)</f>
        <v>-44432.505858431221</v>
      </c>
      <c r="AJ13" s="59">
        <f>$AO$19-NPV($B13,$BU$2:DF$2)</f>
        <v>-49839.718524814583</v>
      </c>
      <c r="AK13" s="59">
        <f>$AO$19-NPV($B13,$BU$2:DG$2)</f>
        <v>-55014.084712741314</v>
      </c>
      <c r="AL13" s="60">
        <f>$AO$19-NPV($B13,$BU$2:DH$2)</f>
        <v>-59965.631304058712</v>
      </c>
      <c r="AN13" s="99"/>
      <c r="AO13" s="100"/>
      <c r="AP13" s="100"/>
      <c r="AQ13" s="101"/>
    </row>
    <row r="14" spans="1:122" ht="20">
      <c r="A14" s="87"/>
      <c r="B14" s="57">
        <f t="shared" si="4"/>
        <v>4.9999999999999996E-2</v>
      </c>
      <c r="C14" s="58">
        <f>$AO$19-NPV($B14,$BU$2:BY$2)</f>
        <v>345311.07188583241</v>
      </c>
      <c r="D14" s="59">
        <f>$AO$19-NPV($B14,$BU$2:BZ$2)</f>
        <v>323820.06846269756</v>
      </c>
      <c r="E14" s="59">
        <f>$AO$19-NPV($B14,$BU$2:CA$2)</f>
        <v>303352.44615495007</v>
      </c>
      <c r="F14" s="59">
        <f>$AO$19-NPV($B14,$BU$2:CB$2)</f>
        <v>283859.47252852388</v>
      </c>
      <c r="G14" s="59">
        <f>$AO$19-NPV($B14,$BU$2:CC$2)</f>
        <v>265294.73574145132</v>
      </c>
      <c r="H14" s="59">
        <f>$AO$19-NPV($B14,$BU$2:CD$2)</f>
        <v>247614.03403947747</v>
      </c>
      <c r="I14" s="59">
        <f>$AO$19-NPV($B14,$BU$2:CE$2)</f>
        <v>230775.27051378807</v>
      </c>
      <c r="J14" s="59">
        <f>$AO$19-NPV($B14,$BU$2:CF$2)</f>
        <v>214738.35287027439</v>
      </c>
      <c r="K14" s="59">
        <f>$AO$19-NPV($B14,$BU$2:CG$2)</f>
        <v>199465.09797168989</v>
      </c>
      <c r="L14" s="59">
        <f>$AO$19-NPV($B14,$BU$2:CH$2)</f>
        <v>184919.14092541893</v>
      </c>
      <c r="M14" s="59">
        <f>$AO$19-NPV($B14,$BU$2:CI$2)</f>
        <v>171065.84850039898</v>
      </c>
      <c r="N14" s="59">
        <f>$AO$19-NPV($B14,$BU$2:CJ$2)</f>
        <v>157872.23666704667</v>
      </c>
      <c r="O14" s="59">
        <f>$AO$19-NPV($B14,$BU$2:CK$2)</f>
        <v>145306.89206385397</v>
      </c>
      <c r="P14" s="59">
        <f>$AO$19-NPV($B14,$BU$2:CL$2)</f>
        <v>133339.89720367047</v>
      </c>
      <c r="Q14" s="59">
        <f>$AO$19-NPV($B14,$BU$2:CM$2)</f>
        <v>121942.75924159092</v>
      </c>
      <c r="R14" s="59">
        <f>$AO$19-NPV($B14,$BU$2:CN$2)</f>
        <v>111088.34213484853</v>
      </c>
      <c r="S14" s="59">
        <f>$AO$19-NPV($B14,$BU$2:CO$2)</f>
        <v>100750.8020331891</v>
      </c>
      <c r="T14" s="59">
        <f>$AO$19-NPV($B14,$BU$2:CP$2)</f>
        <v>90905.525745894411</v>
      </c>
      <c r="U14" s="59">
        <f>$AO$19-NPV($B14,$BU$2:CQ$2)</f>
        <v>81529.072138947085</v>
      </c>
      <c r="V14" s="59">
        <f>$AO$19-NPV($B14,$BU$2:CR$2)</f>
        <v>72599.116322806745</v>
      </c>
      <c r="W14" s="59">
        <f>$AO$19-NPV($B14,$BU$2:CS$2)</f>
        <v>64094.396497911192</v>
      </c>
      <c r="X14" s="59">
        <f>$AO$19-NPV($B14,$BU$2:CT$2)</f>
        <v>55994.663331344025</v>
      </c>
      <c r="Y14" s="59">
        <f>$AO$19-NPV($B14,$BU$2:CU$2)</f>
        <v>48280.631744137208</v>
      </c>
      <c r="Z14" s="59">
        <f>$AO$19-NPV($B14,$BU$2:CV$2)</f>
        <v>40933.934994416428</v>
      </c>
      <c r="AA14" s="59">
        <f>$AO$19-NPV($B14,$BU$2:CW$2)</f>
        <v>33937.080947063281</v>
      </c>
      <c r="AB14" s="59">
        <f>$AO$19-NPV($B14,$BU$2:CX$2)</f>
        <v>27273.410425774578</v>
      </c>
      <c r="AC14" s="59">
        <f>$AO$19-NPV($B14,$BU$2:CY$2)</f>
        <v>20927.057548356766</v>
      </c>
      <c r="AD14" s="59">
        <f>$AO$19-NPV($B14,$BU$2:CZ$2)</f>
        <v>14882.911950815993</v>
      </c>
      <c r="AE14" s="59">
        <f>$AO$19-NPV($B14,$BU$2:DA$2)</f>
        <v>9126.5828103009844</v>
      </c>
      <c r="AF14" s="59">
        <f>$AO$19-NPV($B14,$BU$2:DB$2)</f>
        <v>3644.3645812390605</v>
      </c>
      <c r="AG14" s="59">
        <f>$AO$19-NPV($B14,$BU$2:DC$2)</f>
        <v>-1576.7956369151361</v>
      </c>
      <c r="AH14" s="59">
        <f>$AO$19-NPV($B14,$BU$2:DD$2)</f>
        <v>-6549.3291780144209</v>
      </c>
      <c r="AI14" s="59">
        <f>$AO$19-NPV($B14,$BU$2:DE$2)</f>
        <v>-11285.075407632685</v>
      </c>
      <c r="AJ14" s="59">
        <f>$AO$19-NPV($B14,$BU$2:DF$2)</f>
        <v>-15795.309912031109</v>
      </c>
      <c r="AK14" s="59">
        <f>$AO$19-NPV($B14,$BU$2:DG$2)</f>
        <v>-20090.771344791516</v>
      </c>
      <c r="AL14" s="60">
        <f>$AO$19-NPV($B14,$BU$2:DH$2)</f>
        <v>-24181.686995039519</v>
      </c>
      <c r="AN14" s="70"/>
    </row>
    <row r="15" spans="1:122" ht="20" customHeight="1">
      <c r="A15" s="87"/>
      <c r="B15" s="57">
        <f t="shared" si="4"/>
        <v>5.4999999999999993E-2</v>
      </c>
      <c r="C15" s="58">
        <f>$AO$19-NPV($B15,$BU$2:BY$2)</f>
        <v>347015.80710216973</v>
      </c>
      <c r="D15" s="59">
        <f>$AO$19-NPV($B15,$BU$2:BZ$2)</f>
        <v>326128.72711106134</v>
      </c>
      <c r="E15" s="59">
        <f>$AO$19-NPV($B15,$BU$2:CA$2)</f>
        <v>306330.54702470271</v>
      </c>
      <c r="F15" s="59">
        <f>$AO$19-NPV($B15,$BU$2:CB$2)</f>
        <v>287564.4995494812</v>
      </c>
      <c r="G15" s="59">
        <f>$AO$19-NPV($B15,$BU$2:CC$2)</f>
        <v>269776.7768241528</v>
      </c>
      <c r="H15" s="59">
        <f>$AO$19-NPV($B15,$BU$2:CD$2)</f>
        <v>252916.37613663773</v>
      </c>
      <c r="I15" s="59">
        <f>$AO$19-NPV($B15,$BU$2:CE$2)</f>
        <v>236934.9536840168</v>
      </c>
      <c r="J15" s="59">
        <f>$AO$19-NPV($B15,$BU$2:CF$2)</f>
        <v>221786.685956414</v>
      </c>
      <c r="K15" s="59">
        <f>$AO$19-NPV($B15,$BU$2:CG$2)</f>
        <v>207428.13834731188</v>
      </c>
      <c r="L15" s="59">
        <f>$AO$19-NPV($B15,$BU$2:CH$2)</f>
        <v>193818.14061356575</v>
      </c>
      <c r="M15" s="59">
        <f>$AO$19-NPV($B15,$BU$2:CI$2)</f>
        <v>180917.66882802441</v>
      </c>
      <c r="N15" s="59">
        <f>$AO$19-NPV($B15,$BU$2:CJ$2)</f>
        <v>168689.73348627903</v>
      </c>
      <c r="O15" s="59">
        <f>$AO$19-NPV($B15,$BU$2:CK$2)</f>
        <v>157099.27344670997</v>
      </c>
      <c r="P15" s="59">
        <f>$AO$19-NPV($B15,$BU$2:CL$2)</f>
        <v>146113.05539972504</v>
      </c>
      <c r="Q15" s="59">
        <f>$AO$19-NPV($B15,$BU$2:CM$2)</f>
        <v>135699.57857793849</v>
      </c>
      <c r="R15" s="59">
        <f>$AO$19-NPV($B15,$BU$2:CN$2)</f>
        <v>125828.98443406489</v>
      </c>
      <c r="S15" s="59">
        <f>$AO$19-NPV($B15,$BU$2:CO$2)</f>
        <v>116472.97102754965</v>
      </c>
      <c r="T15" s="59">
        <f>$AO$19-NPV($B15,$BU$2:CP$2)</f>
        <v>107604.71187445463</v>
      </c>
      <c r="U15" s="59">
        <f>$AO$19-NPV($B15,$BU$2:CQ$2)</f>
        <v>99198.779027919052</v>
      </c>
      <c r="V15" s="59">
        <f>$AO$19-NPV($B15,$BU$2:CR$2)</f>
        <v>91231.070168643608</v>
      </c>
      <c r="W15" s="59">
        <f>$AO$19-NPV($B15,$BU$2:CS$2)</f>
        <v>83678.7394963447</v>
      </c>
      <c r="X15" s="59">
        <f>$AO$19-NPV($B15,$BU$2:CT$2)</f>
        <v>76520.1322240234</v>
      </c>
      <c r="Y15" s="59">
        <f>$AO$19-NPV($B15,$BU$2:CU$2)</f>
        <v>69734.722487225954</v>
      </c>
      <c r="Z15" s="59">
        <f>$AO$19-NPV($B15,$BU$2:CV$2)</f>
        <v>63303.054490261537</v>
      </c>
      <c r="AA15" s="59">
        <f>$AO$19-NPV($B15,$BU$2:CW$2)</f>
        <v>57206.686720627011</v>
      </c>
      <c r="AB15" s="59">
        <f>$AO$19-NPV($B15,$BU$2:CX$2)</f>
        <v>51428.139071684331</v>
      </c>
      <c r="AC15" s="59">
        <f>$AO$19-NPV($B15,$BU$2:CY$2)</f>
        <v>45950.842721975641</v>
      </c>
      <c r="AD15" s="59">
        <f>$AO$19-NPV($B15,$BU$2:CZ$2)</f>
        <v>40759.092627465026</v>
      </c>
      <c r="AE15" s="59">
        <f>$AO$19-NPV($B15,$BU$2:DA$2)</f>
        <v>35838.002490488172</v>
      </c>
      <c r="AF15" s="59">
        <f>$AO$19-NPV($B15,$BU$2:DB$2)</f>
        <v>31173.462076292082</v>
      </c>
      <c r="AG15" s="59">
        <f>$AO$19-NPV($B15,$BU$2:DC$2)</f>
        <v>26752.096754779224</v>
      </c>
      <c r="AH15" s="59">
        <f>$AO$19-NPV($B15,$BU$2:DD$2)</f>
        <v>22561.229151449457</v>
      </c>
      <c r="AI15" s="59">
        <f>$AO$19-NPV($B15,$BU$2:DE$2)</f>
        <v>18588.842797582387</v>
      </c>
      <c r="AJ15" s="59">
        <f>$AO$19-NPV($B15,$BU$2:DF$2)</f>
        <v>14823.54767543351</v>
      </c>
      <c r="AK15" s="59">
        <f>$AO$19-NPV($B15,$BU$2:DG$2)</f>
        <v>11254.547559652594</v>
      </c>
      <c r="AL15" s="60">
        <f>$AO$19-NPV($B15,$BU$2:DH$2)</f>
        <v>7871.6090612820699</v>
      </c>
    </row>
    <row r="16" spans="1:122" s="45" customFormat="1" ht="20" customHeight="1" thickBot="1">
      <c r="A16" s="87"/>
      <c r="B16" s="57">
        <f t="shared" si="4"/>
        <v>5.9999999999999991E-2</v>
      </c>
      <c r="C16" s="58">
        <f>$AO$19-NPV($B16,$BU$2:BY$2)</f>
        <v>348683.92297570745</v>
      </c>
      <c r="D16" s="59">
        <f>$AO$19-NPV($B16,$BU$2:BZ$2)</f>
        <v>328381.05941104481</v>
      </c>
      <c r="E16" s="59">
        <f>$AO$19-NPV($B16,$BU$2:CA$2)</f>
        <v>309227.41453872155</v>
      </c>
      <c r="F16" s="59">
        <f>$AO$19-NPV($B16,$BU$2:CB$2)</f>
        <v>291157.93824407691</v>
      </c>
      <c r="G16" s="59">
        <f>$AO$19-NPV($B16,$BU$2:CC$2)</f>
        <v>274111.26249441219</v>
      </c>
      <c r="H16" s="59">
        <f>$AO$19-NPV($B16,$BU$2:CD$2)</f>
        <v>258029.49291925679</v>
      </c>
      <c r="I16" s="59">
        <f>$AO$19-NPV($B16,$BU$2:CE$2)</f>
        <v>242858.01218797811</v>
      </c>
      <c r="J16" s="59">
        <f>$AO$19-NPV($B16,$BU$2:CF$2)</f>
        <v>228545.29451696048</v>
      </c>
      <c r="K16" s="59">
        <f>$AO$19-NPV($B16,$BU$2:CG$2)</f>
        <v>215042.73067637786</v>
      </c>
      <c r="L16" s="59">
        <f>$AO$19-NPV($B16,$BU$2:CH$2)</f>
        <v>202304.46290224325</v>
      </c>
      <c r="M16" s="59">
        <f>$AO$19-NPV($B16,$BU$2:CI$2)</f>
        <v>190287.22915305966</v>
      </c>
      <c r="N16" s="59">
        <f>$AO$19-NPV($B16,$BU$2:CJ$2)</f>
        <v>178950.21618213179</v>
      </c>
      <c r="O16" s="59">
        <f>$AO$19-NPV($B16,$BU$2:CK$2)</f>
        <v>168254.92092653946</v>
      </c>
      <c r="P16" s="59">
        <f>$AO$19-NPV($B16,$BU$2:CL$2)</f>
        <v>158165.01974201837</v>
      </c>
      <c r="Q16" s="59">
        <f>$AO$19-NPV($B16,$BU$2:CM$2)</f>
        <v>148646.24503963999</v>
      </c>
      <c r="R16" s="59">
        <f>$AO$19-NPV($B16,$BU$2:CN$2)</f>
        <v>139666.26890532079</v>
      </c>
      <c r="S16" s="59">
        <f>$AO$19-NPV($B16,$BU$2:CO$2)</f>
        <v>131194.5933069064</v>
      </c>
      <c r="T16" s="59">
        <f>$AO$19-NPV($B16,$BU$2:CP$2)</f>
        <v>123202.44651594944</v>
      </c>
      <c r="U16" s="59">
        <f>$AO$19-NPV($B16,$BU$2:CQ$2)</f>
        <v>115662.68539240514</v>
      </c>
      <c r="V16" s="59">
        <f>$AO$19-NPV($B16,$BU$2:CR$2)</f>
        <v>108549.70320038224</v>
      </c>
      <c r="W16" s="59">
        <f>$AO$19-NPV($B16,$BU$2:CS$2)</f>
        <v>101839.34264187008</v>
      </c>
      <c r="X16" s="59">
        <f>$AO$19-NPV($B16,$BU$2:CT$2)</f>
        <v>95508.813813085028</v>
      </c>
      <c r="Y16" s="59">
        <f>$AO$19-NPV($B16,$BU$2:CU$2)</f>
        <v>89536.616804797202</v>
      </c>
      <c r="Z16" s="59">
        <f>$AO$19-NPV($B16,$BU$2:CV$2)</f>
        <v>83902.468683770974</v>
      </c>
      <c r="AA16" s="59">
        <f>$AO$19-NPV($B16,$BU$2:CW$2)</f>
        <v>78587.234607331106</v>
      </c>
      <c r="AB16" s="59">
        <f>$AO$19-NPV($B16,$BU$2:CX$2)</f>
        <v>73572.862837104825</v>
      </c>
      <c r="AC16" s="59">
        <f>$AO$19-NPV($B16,$BU$2:CY$2)</f>
        <v>68842.323431230965</v>
      </c>
      <c r="AD16" s="59">
        <f>$AO$19-NPV($B16,$BU$2:CZ$2)</f>
        <v>64379.550406821712</v>
      </c>
      <c r="AE16" s="59">
        <f>$AO$19-NPV($B16,$BU$2:DA$2)</f>
        <v>60169.387176246906</v>
      </c>
      <c r="AF16" s="59">
        <f>$AO$19-NPV($B16,$BU$2:DB$2)</f>
        <v>56197.535071931081</v>
      </c>
      <c r="AG16" s="59">
        <f>$AO$19-NPV($B16,$BU$2:DC$2)</f>
        <v>52450.504784840683</v>
      </c>
      <c r="AH16" s="59">
        <f>$AO$19-NPV($B16,$BU$2:DD$2)</f>
        <v>48915.570551736513</v>
      </c>
      <c r="AI16" s="59">
        <f>$AO$19-NPV($B16,$BU$2:DE$2)</f>
        <v>45580.726935600513</v>
      </c>
      <c r="AJ16" s="59">
        <f>$AO$19-NPV($B16,$BU$2:DF$2)</f>
        <v>42434.648052453354</v>
      </c>
      <c r="AK16" s="59">
        <f>$AO$19-NPV($B16,$BU$2:DG$2)</f>
        <v>39466.649106088094</v>
      </c>
      <c r="AL16" s="60">
        <f>$AO$19-NPV($B16,$BU$2:DH$2)</f>
        <v>36666.650100083149</v>
      </c>
      <c r="AN16" s="72" t="s">
        <v>80</v>
      </c>
      <c r="AO16" s="50"/>
      <c r="AP16" s="50"/>
      <c r="AQ16"/>
      <c r="AR16"/>
      <c r="AS16"/>
    </row>
    <row r="17" spans="1:44" ht="20" customHeight="1">
      <c r="A17" s="87"/>
      <c r="B17" s="57">
        <f t="shared" si="4"/>
        <v>6.4999999999999988E-2</v>
      </c>
      <c r="C17" s="58">
        <f>$AO$19-NPV($B17,$BU$2:BY$2)</f>
        <v>350316.43218159222</v>
      </c>
      <c r="D17" s="59">
        <f>$AO$19-NPV($B17,$BU$2:BZ$2)</f>
        <v>330578.80956018041</v>
      </c>
      <c r="E17" s="59">
        <f>$AO$19-NPV($B17,$BU$2:CA$2)</f>
        <v>312045.83057293936</v>
      </c>
      <c r="F17" s="59">
        <f>$AO$19-NPV($B17,$BU$2:CB$2)</f>
        <v>294643.97236895713</v>
      </c>
      <c r="G17" s="59">
        <f>$AO$19-NPV($B17,$BU$2:CC$2)</f>
        <v>278304.19940747146</v>
      </c>
      <c r="H17" s="59">
        <f>$AO$19-NPV($B17,$BU$2:CD$2)</f>
        <v>262961.68958448025</v>
      </c>
      <c r="I17" s="59">
        <f>$AO$19-NPV($B17,$BU$2:CE$2)</f>
        <v>248555.57707462931</v>
      </c>
      <c r="J17" s="59">
        <f>$AO$19-NPV($B17,$BU$2:CF$2)</f>
        <v>235028.71086819653</v>
      </c>
      <c r="K17" s="59">
        <f>$AO$19-NPV($B17,$BU$2:CG$2)</f>
        <v>222327.42804525493</v>
      </c>
      <c r="L17" s="59">
        <f>$AO$19-NPV($B17,$BU$2:CH$2)</f>
        <v>210401.34088756327</v>
      </c>
      <c r="M17" s="59">
        <f>$AO$19-NPV($B17,$BU$2:CI$2)</f>
        <v>199203.13698362745</v>
      </c>
      <c r="N17" s="59">
        <f>$AO$19-NPV($B17,$BU$2:CJ$2)</f>
        <v>188688.39153392246</v>
      </c>
      <c r="O17" s="59">
        <f>$AO$19-NPV($B17,$BU$2:CK$2)</f>
        <v>178815.39111166424</v>
      </c>
      <c r="P17" s="59">
        <f>$AO$19-NPV($B17,$BU$2:CL$2)</f>
        <v>169544.96817996638</v>
      </c>
      <c r="Q17" s="59">
        <f>$AO$19-NPV($B17,$BU$2:CM$2)</f>
        <v>160840.34570888861</v>
      </c>
      <c r="R17" s="59">
        <f>$AO$19-NPV($B17,$BU$2:CN$2)</f>
        <v>152666.99127595173</v>
      </c>
      <c r="S17" s="59">
        <f>$AO$19-NPV($B17,$BU$2:CO$2)</f>
        <v>144992.48007131618</v>
      </c>
      <c r="T17" s="59">
        <f>$AO$19-NPV($B17,$BU$2:CP$2)</f>
        <v>137786.36626414664</v>
      </c>
      <c r="U17" s="59">
        <f>$AO$19-NPV($B17,$BU$2:CQ$2)</f>
        <v>131020.06221985596</v>
      </c>
      <c r="V17" s="59">
        <f>$AO$19-NPV($B17,$BU$2:CR$2)</f>
        <v>124666.7250890666</v>
      </c>
      <c r="W17" s="59">
        <f>$AO$19-NPV($B17,$BU$2:CS$2)</f>
        <v>118701.15031837235</v>
      </c>
      <c r="X17" s="59">
        <f>$AO$19-NPV($B17,$BU$2:CT$2)</f>
        <v>113099.67166044354</v>
      </c>
      <c r="Y17" s="59">
        <f>$AO$19-NPV($B17,$BU$2:CU$2)</f>
        <v>107840.06728680135</v>
      </c>
      <c r="Z17" s="59">
        <f>$AO$19-NPV($B17,$BU$2:CV$2)</f>
        <v>102901.47163079935</v>
      </c>
      <c r="AA17" s="59">
        <f>$AO$19-NPV($B17,$BU$2:CW$2)</f>
        <v>98264.292611079174</v>
      </c>
      <c r="AB17" s="59">
        <f>$AO$19-NPV($B17,$BU$2:CX$2)</f>
        <v>93910.1339071166</v>
      </c>
      <c r="AC17" s="59">
        <f>$AO$19-NPV($B17,$BU$2:CY$2)</f>
        <v>89821.721978513175</v>
      </c>
      <c r="AD17" s="59">
        <f>$AO$19-NPV($B17,$BU$2:CZ$2)</f>
        <v>85982.837538509979</v>
      </c>
      <c r="AE17" s="59">
        <f>$AO$19-NPV($B17,$BU$2:DA$2)</f>
        <v>82378.251209868526</v>
      </c>
      <c r="AF17" s="59">
        <f>$AO$19-NPV($B17,$BU$2:DB$2)</f>
        <v>78993.66310785769</v>
      </c>
      <c r="AG17" s="59">
        <f>$AO$19-NPV($B17,$BU$2:DC$2)</f>
        <v>75815.646110664471</v>
      </c>
      <c r="AH17" s="59">
        <f>$AO$19-NPV($B17,$BU$2:DD$2)</f>
        <v>72831.592592173198</v>
      </c>
      <c r="AI17" s="59">
        <f>$AO$19-NPV($B17,$BU$2:DE$2)</f>
        <v>70029.664405796386</v>
      </c>
      <c r="AJ17" s="59">
        <f>$AO$19-NPV($B17,$BU$2:DF$2)</f>
        <v>67398.745920935529</v>
      </c>
      <c r="AK17" s="59">
        <f>$AO$19-NPV($B17,$BU$2:DG$2)</f>
        <v>64928.399925761041</v>
      </c>
      <c r="AL17" s="60">
        <f>$AO$19-NPV($B17,$BU$2:DH$2)</f>
        <v>62608.826221371826</v>
      </c>
      <c r="AN17" s="65"/>
      <c r="AO17" s="66" t="s">
        <v>69</v>
      </c>
      <c r="AP17" s="66" t="s">
        <v>75</v>
      </c>
    </row>
    <row r="18" spans="1:44" ht="20">
      <c r="A18" s="88"/>
      <c r="B18" s="61">
        <f t="shared" si="4"/>
        <v>6.9999999999999993E-2</v>
      </c>
      <c r="C18" s="62">
        <f>$AO$19-NPV($B18,$BU$2:BY$2)</f>
        <v>351914.31384470931</v>
      </c>
      <c r="D18" s="63">
        <f>$AO$19-NPV($B18,$BU$2:BZ$2)</f>
        <v>332723.65779879375</v>
      </c>
      <c r="E18" s="63">
        <f>$AO$19-NPV($B18,$BU$2:CA$2)</f>
        <v>314788.46523251757</v>
      </c>
      <c r="F18" s="63">
        <f>$AO$19-NPV($B18,$BU$2:CB$2)</f>
        <v>298026.6030210444</v>
      </c>
      <c r="G18" s="63">
        <f>$AO$19-NPV($B18,$BU$2:CC$2)</f>
        <v>282361.31123462098</v>
      </c>
      <c r="H18" s="63">
        <f>$AO$19-NPV($B18,$BU$2:CD$2)</f>
        <v>267720.85162114108</v>
      </c>
      <c r="I18" s="63">
        <f>$AO$19-NPV($B18,$BU$2:CE$2)</f>
        <v>254038.17908517862</v>
      </c>
      <c r="J18" s="63">
        <f>$AO$19-NPV($B18,$BU$2:CF$2)</f>
        <v>241250.63465904546</v>
      </c>
      <c r="K18" s="63">
        <f>$AO$19-NPV($B18,$BU$2:CG$2)</f>
        <v>229299.6585598556</v>
      </c>
      <c r="L18" s="63">
        <f>$AO$19-NPV($B18,$BU$2:CH$2)</f>
        <v>218130.52201855666</v>
      </c>
      <c r="M18" s="63">
        <f>$AO$19-NPV($B18,$BU$2:CI$2)</f>
        <v>207692.07665285672</v>
      </c>
      <c r="N18" s="63">
        <f>$AO$19-NPV($B18,$BU$2:CJ$2)</f>
        <v>197936.52023631468</v>
      </c>
      <c r="O18" s="63">
        <f>$AO$19-NPV($B18,$BU$2:CK$2)</f>
        <v>188819.17779094831</v>
      </c>
      <c r="P18" s="63">
        <f>$AO$19-NPV($B18,$BU$2:CL$2)</f>
        <v>180298.29700088629</v>
      </c>
      <c r="Q18" s="63">
        <f>$AO$19-NPV($B18,$BU$2:CM$2)</f>
        <v>172334.85701017414</v>
      </c>
      <c r="R18" s="63">
        <f>$AO$19-NPV($B18,$BU$2:CN$2)</f>
        <v>164892.38972913474</v>
      </c>
      <c r="S18" s="63">
        <f>$AO$19-NPV($B18,$BU$2:CO$2)</f>
        <v>157936.81283096707</v>
      </c>
      <c r="T18" s="63">
        <f>$AO$19-NPV($B18,$BU$2:CP$2)</f>
        <v>151436.27367380104</v>
      </c>
      <c r="U18" s="63">
        <f>$AO$19-NPV($B18,$BU$2:CQ$2)</f>
        <v>145361.00343345891</v>
      </c>
      <c r="V18" s="63">
        <f>$AO$19-NPV($B18,$BU$2:CR$2)</f>
        <v>139683.18077893357</v>
      </c>
      <c r="W18" s="63">
        <f>$AO$19-NPV($B18,$BU$2:CS$2)</f>
        <v>134376.80446629308</v>
      </c>
      <c r="X18" s="63">
        <f>$AO$19-NPV($B18,$BU$2:CT$2)</f>
        <v>129417.57426756364</v>
      </c>
      <c r="Y18" s="63">
        <f>$AO$19-NPV($B18,$BU$2:CU$2)</f>
        <v>124782.77968931186</v>
      </c>
      <c r="Z18" s="63">
        <f>$AO$19-NPV($B18,$BU$2:CV$2)</f>
        <v>120451.19597131951</v>
      </c>
      <c r="AA18" s="63">
        <f>$AO$19-NPV($B18,$BU$2:CW$2)</f>
        <v>116402.9868890837</v>
      </c>
      <c r="AB18" s="63">
        <f>$AO$19-NPV($B18,$BU$2:CX$2)</f>
        <v>112619.61391503148</v>
      </c>
      <c r="AC18" s="63">
        <f>$AO$19-NPV($B18,$BU$2:CY$2)</f>
        <v>109083.75132245943</v>
      </c>
      <c r="AD18" s="63">
        <f>$AO$19-NPV($B18,$BU$2:CZ$2)</f>
        <v>105779.20684342005</v>
      </c>
      <c r="AE18" s="63">
        <f>$AO$19-NPV($B18,$BU$2:DA$2)</f>
        <v>102690.84751721501</v>
      </c>
      <c r="AF18" s="63">
        <f>$AO$19-NPV($B18,$BU$2:DB$2)</f>
        <v>99804.530389920576</v>
      </c>
      <c r="AG18" s="63">
        <f>$AO$19-NPV($B18,$BU$2:DC$2)</f>
        <v>97107.037747589347</v>
      </c>
      <c r="AH18" s="63">
        <f>$AO$19-NPV($B18,$BU$2:DD$2)</f>
        <v>94586.016586532118</v>
      </c>
      <c r="AI18" s="63">
        <f>$AO$19-NPV($B18,$BU$2:DE$2)</f>
        <v>92229.922043487953</v>
      </c>
      <c r="AJ18" s="63">
        <f>$AO$19-NPV($B18,$BU$2:DF$2)</f>
        <v>90027.964526624361</v>
      </c>
      <c r="AK18" s="63">
        <f>$AO$19-NPV($B18,$BU$2:DG$2)</f>
        <v>87970.060305256455</v>
      </c>
      <c r="AL18" s="64">
        <f>$AO$19-NPV($B18,$BU$2:DH$2)</f>
        <v>86046.785332015425</v>
      </c>
      <c r="AN18" s="67" t="s">
        <v>77</v>
      </c>
      <c r="AO18" s="73">
        <v>60</v>
      </c>
      <c r="AP18" s="74" t="s">
        <v>54</v>
      </c>
    </row>
    <row r="19" spans="1:44" ht="20">
      <c r="B19" s="1"/>
      <c r="AN19" s="67" t="s">
        <v>74</v>
      </c>
      <c r="AO19" s="104">
        <v>470000</v>
      </c>
      <c r="AP19" s="105"/>
    </row>
    <row r="20" spans="1:44" ht="26" customHeight="1">
      <c r="B20" s="1"/>
      <c r="AN20" s="67" t="s">
        <v>76</v>
      </c>
      <c r="AO20" s="104">
        <v>2400</v>
      </c>
      <c r="AP20" s="105"/>
    </row>
    <row r="21" spans="1:44" ht="16" customHeight="1">
      <c r="B21" s="1"/>
    </row>
    <row r="22" spans="1:44" ht="20" customHeight="1">
      <c r="B22" s="1"/>
    </row>
    <row r="23" spans="1:44">
      <c r="B23" s="1"/>
    </row>
    <row r="24" spans="1:44" ht="24" customHeight="1">
      <c r="B24" s="1"/>
    </row>
    <row r="25" spans="1:44">
      <c r="D25" s="2">
        <v>19525</v>
      </c>
    </row>
    <row r="26" spans="1:44" ht="24" thickBot="1">
      <c r="D26" s="2">
        <v>20043</v>
      </c>
      <c r="AN26" s="71" t="s">
        <v>86</v>
      </c>
      <c r="AO26" s="68"/>
      <c r="AP26" s="68"/>
    </row>
    <row r="27" spans="1:44" ht="16" customHeight="1">
      <c r="AN27" s="77" t="s">
        <v>88</v>
      </c>
      <c r="AO27" s="78"/>
      <c r="AP27" s="78"/>
      <c r="AQ27" s="78"/>
      <c r="AR27" s="79"/>
    </row>
    <row r="28" spans="1:44" ht="16" customHeight="1">
      <c r="AN28" s="80"/>
      <c r="AO28" s="81"/>
      <c r="AP28" s="81"/>
      <c r="AQ28" s="81"/>
      <c r="AR28" s="82"/>
    </row>
    <row r="29" spans="1:44" ht="16" customHeight="1">
      <c r="AN29" s="80"/>
      <c r="AO29" s="81"/>
      <c r="AP29" s="81"/>
      <c r="AQ29" s="81"/>
      <c r="AR29" s="82"/>
    </row>
    <row r="30" spans="1:44" ht="16" customHeight="1">
      <c r="AN30" s="80"/>
      <c r="AO30" s="81"/>
      <c r="AP30" s="81"/>
      <c r="AQ30" s="81"/>
      <c r="AR30" s="82"/>
    </row>
    <row r="31" spans="1:44" ht="16" customHeight="1">
      <c r="AN31" s="80"/>
      <c r="AO31" s="81"/>
      <c r="AP31" s="81"/>
      <c r="AQ31" s="81"/>
      <c r="AR31" s="82"/>
    </row>
    <row r="32" spans="1:44" ht="16" customHeight="1">
      <c r="AN32" s="80"/>
      <c r="AO32" s="81"/>
      <c r="AP32" s="81"/>
      <c r="AQ32" s="81"/>
      <c r="AR32" s="82"/>
    </row>
    <row r="33" spans="2:44" ht="16" customHeight="1">
      <c r="AN33" s="80"/>
      <c r="AO33" s="81"/>
      <c r="AP33" s="81"/>
      <c r="AQ33" s="81"/>
      <c r="AR33" s="82"/>
    </row>
    <row r="34" spans="2:44" ht="16" customHeight="1">
      <c r="AN34" s="80" t="s">
        <v>87</v>
      </c>
      <c r="AO34" s="81"/>
      <c r="AP34" s="81"/>
      <c r="AQ34" s="81"/>
      <c r="AR34" s="82"/>
    </row>
    <row r="35" spans="2:44" ht="16" customHeight="1">
      <c r="AN35" s="80"/>
      <c r="AO35" s="81"/>
      <c r="AP35" s="81"/>
      <c r="AQ35" s="81"/>
      <c r="AR35" s="82"/>
    </row>
    <row r="36" spans="2:44" ht="17" customHeight="1">
      <c r="AN36" s="80"/>
      <c r="AO36" s="81"/>
      <c r="AP36" s="81"/>
      <c r="AQ36" s="81"/>
      <c r="AR36" s="82"/>
    </row>
    <row r="37" spans="2:44" ht="16" customHeight="1">
      <c r="AN37" s="80"/>
      <c r="AO37" s="81"/>
      <c r="AP37" s="81"/>
      <c r="AQ37" s="81"/>
      <c r="AR37" s="82"/>
    </row>
    <row r="38" spans="2:44" ht="16" customHeight="1">
      <c r="AN38" s="80"/>
      <c r="AO38" s="81"/>
      <c r="AP38" s="81"/>
      <c r="AQ38" s="81"/>
      <c r="AR38" s="82"/>
    </row>
    <row r="39" spans="2:44" ht="16" customHeight="1" thickBot="1">
      <c r="AN39" s="83"/>
      <c r="AO39" s="84"/>
      <c r="AP39" s="84"/>
      <c r="AQ39" s="84"/>
      <c r="AR39" s="85"/>
    </row>
    <row r="41" spans="2:44" ht="16" customHeight="1"/>
    <row r="42" spans="2:44" ht="16" customHeight="1"/>
    <row r="47" spans="2:44">
      <c r="B47" s="48"/>
    </row>
    <row r="54" spans="2:38" ht="16" customHeight="1">
      <c r="B54" s="76" t="s">
        <v>98</v>
      </c>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row>
    <row r="55" spans="2:38">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row>
    <row r="56" spans="2:38">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row>
    <row r="57" spans="2:38">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row>
    <row r="58" spans="2:38">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row>
    <row r="59" spans="2:38">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row>
    <row r="60" spans="2:38">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row>
    <row r="61" spans="2:38">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row>
    <row r="62" spans="2:38">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row>
  </sheetData>
  <sheetProtection algorithmName="SHA-512" hashValue="DYzUNRekJa3L5wdd5B6g6w3whn1aD+XQB9kIuFBgVE5tHMk5lokR7fzATZa3WpBPbfHYwW4VpAR7kue0vtSzLw==" saltValue="pxDEtAtQL+LqN6xodEBu8g==" spinCount="100000" sheet="1" objects="1" scenarios="1"/>
  <mergeCells count="13">
    <mergeCell ref="B2:AL2"/>
    <mergeCell ref="AN4:AQ5"/>
    <mergeCell ref="A5:B5"/>
    <mergeCell ref="A6:A18"/>
    <mergeCell ref="AN6:AQ7"/>
    <mergeCell ref="AN8:AQ9"/>
    <mergeCell ref="AN10:AQ11"/>
    <mergeCell ref="AN12:AQ13"/>
    <mergeCell ref="AO20:AP20"/>
    <mergeCell ref="AN27:AR33"/>
    <mergeCell ref="AN34:AR39"/>
    <mergeCell ref="B54:AL62"/>
    <mergeCell ref="AO19:AP19"/>
  </mergeCells>
  <conditionalFormatting sqref="C6:AL14">
    <cfRule type="cellIs" dxfId="3" priority="3" operator="lessThan">
      <formula>0</formula>
    </cfRule>
    <cfRule type="cellIs" dxfId="2" priority="4" operator="greaterThan">
      <formula>0</formula>
    </cfRule>
  </conditionalFormatting>
  <conditionalFormatting sqref="C15:AL18">
    <cfRule type="cellIs" dxfId="1" priority="1" operator="lessThan">
      <formula>0</formula>
    </cfRule>
    <cfRule type="cellIs" dxfId="0" priority="2" operator="greaterThan">
      <formula>0</formula>
    </cfRule>
  </conditionalFormatting>
  <dataValidations count="1">
    <dataValidation type="list" allowBlank="1" showInputMessage="1" showErrorMessage="1" sqref="AP18" xr:uid="{00000000-0002-0000-0100-000000000000}">
      <formula1>"Male,Female"</formula1>
    </dataValidation>
  </dataValidations>
  <pageMargins left="0.75" right="0.75" top="1" bottom="1" header="0.5" footer="0.25"/>
  <pageSetup scale="72" orientation="portrait" horizontalDpi="4294967292" verticalDpi="4294967292"/>
  <headerFooter>
    <oddFooter xml:space="preserve">&amp;L&amp;"Lucida Grande,Regular"&amp;K000000Information obtained herein is from sources that are believed to be reliable. However, such information is subject to change and is not independently verified. </oddFooter>
  </headerFooter>
  <rowBreaks count="1" manualBreakCount="1">
    <brk id="18" max="38"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28"/>
  <sheetViews>
    <sheetView workbookViewId="0">
      <pane ySplit="8" topLeftCell="A9" activePane="bottomLeft" state="frozen"/>
      <selection activeCell="L9" sqref="L9"/>
      <selection pane="bottomLeft" activeCell="L9" sqref="L9"/>
    </sheetView>
  </sheetViews>
  <sheetFormatPr baseColWidth="10" defaultColWidth="8.5" defaultRowHeight="13"/>
  <cols>
    <col min="1" max="10" width="11" style="6" customWidth="1"/>
    <col min="11" max="16384" width="8.5" style="6"/>
  </cols>
  <sheetData>
    <row r="1" spans="1:15">
      <c r="A1" s="3" t="s">
        <v>50</v>
      </c>
      <c r="B1" s="4" t="s">
        <v>77</v>
      </c>
      <c r="C1" s="5" t="s">
        <v>78</v>
      </c>
      <c r="D1" s="108" t="s">
        <v>51</v>
      </c>
      <c r="E1" s="108"/>
      <c r="F1" s="108"/>
      <c r="G1" s="108"/>
      <c r="H1" s="108"/>
      <c r="I1" s="108"/>
      <c r="J1" s="109"/>
    </row>
    <row r="2" spans="1:15">
      <c r="A2" s="7" t="s">
        <v>52</v>
      </c>
      <c r="B2" s="8">
        <f>'Pension Estimates - Joint'!AO18</f>
        <v>60</v>
      </c>
      <c r="C2" s="9">
        <f>'Pension Estimates - Joint'!AO19</f>
        <v>60</v>
      </c>
      <c r="D2" s="110"/>
      <c r="E2" s="110"/>
      <c r="F2" s="110"/>
      <c r="G2" s="110"/>
      <c r="H2" s="110"/>
      <c r="I2" s="110"/>
      <c r="J2" s="111"/>
    </row>
    <row r="3" spans="1:15">
      <c r="A3" s="7" t="s">
        <v>53</v>
      </c>
      <c r="B3" s="8" t="str">
        <f>'Pension Estimates - Joint'!AP18</f>
        <v>Male</v>
      </c>
      <c r="C3" s="9" t="str">
        <f>'Pension Estimates - Joint'!AP19</f>
        <v>Female</v>
      </c>
      <c r="D3" s="110"/>
      <c r="E3" s="110"/>
      <c r="F3" s="110"/>
      <c r="G3" s="110"/>
      <c r="H3" s="110"/>
      <c r="I3" s="110"/>
      <c r="J3" s="111"/>
    </row>
    <row r="4" spans="1:15" ht="12.75" customHeight="1">
      <c r="A4" s="114" t="s">
        <v>56</v>
      </c>
      <c r="B4" s="116" t="s">
        <v>89</v>
      </c>
      <c r="C4" s="117"/>
      <c r="D4" s="110"/>
      <c r="E4" s="110"/>
      <c r="F4" s="110"/>
      <c r="G4" s="110"/>
      <c r="H4" s="110"/>
      <c r="I4" s="110"/>
      <c r="J4" s="111"/>
    </row>
    <row r="5" spans="1:15" ht="14" thickBot="1">
      <c r="A5" s="115"/>
      <c r="B5" s="118"/>
      <c r="C5" s="119"/>
      <c r="D5" s="112"/>
      <c r="E5" s="112"/>
      <c r="F5" s="112"/>
      <c r="G5" s="112"/>
      <c r="H5" s="112"/>
      <c r="I5" s="112"/>
      <c r="J5" s="113"/>
    </row>
    <row r="7" spans="1:15" s="11" customFormat="1">
      <c r="A7" s="10"/>
      <c r="B7" s="120" t="s">
        <v>57</v>
      </c>
      <c r="C7" s="120"/>
      <c r="D7" s="120" t="s">
        <v>58</v>
      </c>
      <c r="E7" s="120"/>
      <c r="F7" s="120"/>
      <c r="G7" s="120"/>
      <c r="H7" s="120"/>
      <c r="I7" s="120"/>
      <c r="J7" s="120"/>
    </row>
    <row r="8" spans="1:15" s="13" customFormat="1">
      <c r="A8" s="12" t="s">
        <v>59</v>
      </c>
      <c r="B8" s="12" t="str">
        <f>B1</f>
        <v>Employee</v>
      </c>
      <c r="C8" s="12" t="str">
        <f>C1</f>
        <v>Spouse</v>
      </c>
      <c r="D8" s="12" t="str">
        <f>B1</f>
        <v>Employee</v>
      </c>
      <c r="E8" s="12" t="str">
        <f>C1</f>
        <v>Spouse</v>
      </c>
      <c r="F8" s="12" t="s">
        <v>60</v>
      </c>
      <c r="G8" s="12" t="str">
        <f>B1&amp;" Only"</f>
        <v>Employee Only</v>
      </c>
      <c r="H8" s="12" t="str">
        <f>C1&amp;" Only"</f>
        <v>Spouse Only</v>
      </c>
      <c r="I8" s="12" t="s">
        <v>61</v>
      </c>
      <c r="J8" s="12" t="s">
        <v>62</v>
      </c>
      <c r="L8" s="13" t="s">
        <v>69</v>
      </c>
      <c r="M8" s="12" t="s">
        <v>77</v>
      </c>
      <c r="N8" s="12" t="s">
        <v>78</v>
      </c>
      <c r="O8" s="12" t="s">
        <v>90</v>
      </c>
    </row>
    <row r="9" spans="1:15" ht="16">
      <c r="A9" s="14">
        <f>IF('Mortality Tables'!Z6+MAX($B$2:$C$2)&gt;120,"",'Mortality Tables'!Z6)</f>
        <v>1</v>
      </c>
      <c r="B9" s="14">
        <f t="shared" ref="B9:B72" si="0">IF(A9="","",$B$2+A9)</f>
        <v>61</v>
      </c>
      <c r="C9" s="14">
        <f t="shared" ref="C9:C72" si="1">IF(A9="","",$C$2+A9)</f>
        <v>61</v>
      </c>
      <c r="D9" s="15">
        <f>IF(A9="","",VLOOKUP(B9,'Mortality Tables'!$Z$5:$AD$124,IF($B$3="Male",3,5))/VLOOKUP($B$2,'Mortality Tables'!$Z$5:$AD$124,IF($B$3="Male",3,5)))</f>
        <v>0.98879366406540314</v>
      </c>
      <c r="E9" s="16">
        <f>IF(A9="","",VLOOKUP(C9,'Mortality Tables'!$Z$5:$AD$124,IF($C$3="Male",3,5))/VLOOKUP($C$2,'Mortality Tables'!$Z$5:$AD$124,IF($C$3="Male",3,5)))</f>
        <v>0.99345541157703821</v>
      </c>
      <c r="F9" s="17">
        <f t="shared" ref="F9:F72" si="2">IF(A9="","",D9*E9)</f>
        <v>0.98232241649886276</v>
      </c>
      <c r="G9" s="16">
        <f t="shared" ref="G9:G72" si="3">IF(A9="","",D9*(1-E9))</f>
        <v>6.4712475665404112E-3</v>
      </c>
      <c r="H9" s="16">
        <f t="shared" ref="H9:H72" si="4">IF(A9="","",E9*(1-D9))</f>
        <v>1.1132995078175473E-2</v>
      </c>
      <c r="I9" s="16">
        <f t="shared" ref="I9:I72" si="5">IF(A9="","",1-J9)</f>
        <v>0.99992665914357859</v>
      </c>
      <c r="J9" s="16">
        <f t="shared" ref="J9:J72" si="6">IF(A9="","",(1-D9)*(1-E9))</f>
        <v>7.3340856421383327E-5</v>
      </c>
      <c r="L9" s="6">
        <f>B9</f>
        <v>61</v>
      </c>
      <c r="M9" s="49">
        <f>D9</f>
        <v>0.98879366406540314</v>
      </c>
      <c r="N9" s="49">
        <f>E9</f>
        <v>0.99345541157703821</v>
      </c>
      <c r="O9" s="49">
        <f>I9</f>
        <v>0.99992665914357859</v>
      </c>
    </row>
    <row r="10" spans="1:15" ht="16">
      <c r="A10" s="14">
        <f>IF('Mortality Tables'!Z7+MAX($B$2:$C$2)&gt;120,"",'Mortality Tables'!Z7)</f>
        <v>2</v>
      </c>
      <c r="B10" s="14">
        <f t="shared" si="0"/>
        <v>62</v>
      </c>
      <c r="C10" s="14">
        <f t="shared" si="1"/>
        <v>62</v>
      </c>
      <c r="D10" s="15">
        <f>IF(A10="","",VLOOKUP(B10,'Mortality Tables'!$Z$5:$AD$124,IF($B$3="Male",3,5))/VLOOKUP($B$2,'Mortality Tables'!$Z$5:$AD$124,IF($B$3="Male",3,5)))</f>
        <v>0.97692539947974733</v>
      </c>
      <c r="E10" s="16">
        <f>IF(A10="","",VLOOKUP(C10,'Mortality Tables'!$Z$5:$AD$124,IF($C$3="Male",3,5))/VLOOKUP($C$2,'Mortality Tables'!$Z$5:$AD$124,IF($C$3="Male",3,5)))</f>
        <v>0.98646286301160324</v>
      </c>
      <c r="F10" s="17">
        <f t="shared" si="2"/>
        <v>0.9637006265195458</v>
      </c>
      <c r="G10" s="16">
        <f t="shared" si="3"/>
        <v>1.3224772960201567E-2</v>
      </c>
      <c r="H10" s="16">
        <f t="shared" si="4"/>
        <v>2.2762236492057483E-2</v>
      </c>
      <c r="I10" s="16">
        <f t="shared" si="5"/>
        <v>0.99968763597180477</v>
      </c>
      <c r="J10" s="16">
        <f t="shared" si="6"/>
        <v>3.1236402819519155E-4</v>
      </c>
      <c r="L10" s="47">
        <f t="shared" ref="L10:L62" si="7">B10</f>
        <v>62</v>
      </c>
      <c r="M10" s="49">
        <f t="shared" ref="M10:M62" si="8">D10</f>
        <v>0.97692539947974733</v>
      </c>
      <c r="N10" s="49">
        <f t="shared" ref="N10:N62" si="9">E10</f>
        <v>0.98646286301160324</v>
      </c>
      <c r="O10" s="49">
        <f t="shared" ref="O10:O62" si="10">I10</f>
        <v>0.99968763597180477</v>
      </c>
    </row>
    <row r="11" spans="1:15" ht="16">
      <c r="A11" s="14">
        <f>IF('Mortality Tables'!Z8+MAX($B$2:$C$2)&gt;120,"",'Mortality Tables'!Z8)</f>
        <v>3</v>
      </c>
      <c r="B11" s="14">
        <f t="shared" si="0"/>
        <v>63</v>
      </c>
      <c r="C11" s="14">
        <f t="shared" si="1"/>
        <v>63</v>
      </c>
      <c r="D11" s="15">
        <f>IF(A11="","",VLOOKUP(B11,'Mortality Tables'!$Z$5:$AD$124,IF($B$3="Male",3,5))/VLOOKUP($B$2,'Mortality Tables'!$Z$5:$AD$124,IF($B$3="Male",3,5)))</f>
        <v>0.9643487551096247</v>
      </c>
      <c r="E11" s="16">
        <f>IF(A11="","",VLOOKUP(C11,'Mortality Tables'!$Z$5:$AD$124,IF($C$3="Male",3,5))/VLOOKUP($C$2,'Mortality Tables'!$Z$5:$AD$124,IF($C$3="Male",3,5)))</f>
        <v>0.97895679916089418</v>
      </c>
      <c r="F11" s="17">
        <f t="shared" si="2"/>
        <v>0.94405577057691115</v>
      </c>
      <c r="G11" s="16">
        <f t="shared" si="3"/>
        <v>2.0292984532713512E-2</v>
      </c>
      <c r="H11" s="16">
        <f t="shared" si="4"/>
        <v>3.4901028583982988E-2</v>
      </c>
      <c r="I11" s="16">
        <f t="shared" si="5"/>
        <v>0.99924978369360773</v>
      </c>
      <c r="J11" s="16">
        <f t="shared" si="6"/>
        <v>7.5021630639231273E-4</v>
      </c>
      <c r="L11" s="47">
        <f t="shared" si="7"/>
        <v>63</v>
      </c>
      <c r="M11" s="49">
        <f t="shared" si="8"/>
        <v>0.9643487551096247</v>
      </c>
      <c r="N11" s="49">
        <f t="shared" si="9"/>
        <v>0.97895679916089418</v>
      </c>
      <c r="O11" s="49">
        <f t="shared" si="10"/>
        <v>0.99924978369360773</v>
      </c>
    </row>
    <row r="12" spans="1:15" ht="16">
      <c r="A12" s="14">
        <f>IF('Mortality Tables'!Z9+MAX($B$2:$C$2)&gt;120,"",'Mortality Tables'!Z9)</f>
        <v>4</v>
      </c>
      <c r="B12" s="14">
        <f t="shared" si="0"/>
        <v>64</v>
      </c>
      <c r="C12" s="14">
        <f t="shared" si="1"/>
        <v>64</v>
      </c>
      <c r="D12" s="15">
        <f>IF(A12="","",VLOOKUP(B12,'Mortality Tables'!$Z$5:$AD$124,IF($B$3="Male",3,5))/VLOOKUP($B$2,'Mortality Tables'!$Z$5:$AD$124,IF($B$3="Male",3,5)))</f>
        <v>0.9510753437383872</v>
      </c>
      <c r="E12" s="16">
        <f>IF(A12="","",VLOOKUP(C12,'Mortality Tables'!$Z$5:$AD$124,IF($C$3="Male",3,5))/VLOOKUP($C$2,'Mortality Tables'!$Z$5:$AD$124,IF($C$3="Male",3,5)))</f>
        <v>0.97084981316784302</v>
      </c>
      <c r="F12" s="17">
        <f t="shared" si="2"/>
        <v>0.92335131977695528</v>
      </c>
      <c r="G12" s="16">
        <f t="shared" si="3"/>
        <v>2.7724023961431907E-2</v>
      </c>
      <c r="H12" s="16">
        <f t="shared" si="4"/>
        <v>4.7498493390887728E-2</v>
      </c>
      <c r="I12" s="16">
        <f t="shared" si="5"/>
        <v>0.99857383712927494</v>
      </c>
      <c r="J12" s="16">
        <f t="shared" si="6"/>
        <v>1.4261628707250718E-3</v>
      </c>
      <c r="L12" s="47">
        <f t="shared" si="7"/>
        <v>64</v>
      </c>
      <c r="M12" s="49">
        <f t="shared" si="8"/>
        <v>0.9510753437383872</v>
      </c>
      <c r="N12" s="49">
        <f t="shared" si="9"/>
        <v>0.97084981316784302</v>
      </c>
      <c r="O12" s="49">
        <f t="shared" si="10"/>
        <v>0.99857383712927494</v>
      </c>
    </row>
    <row r="13" spans="1:15" ht="16">
      <c r="A13" s="14">
        <f>IF('Mortality Tables'!Z10+MAX($B$2:$C$2)&gt;120,"",'Mortality Tables'!Z10)</f>
        <v>5</v>
      </c>
      <c r="B13" s="14">
        <f t="shared" si="0"/>
        <v>65</v>
      </c>
      <c r="C13" s="14">
        <f t="shared" si="1"/>
        <v>65</v>
      </c>
      <c r="D13" s="15">
        <f>IF(A13="","",VLOOKUP(B13,'Mortality Tables'!$Z$5:$AD$124,IF($B$3="Male",3,5))/VLOOKUP($B$2,'Mortality Tables'!$Z$5:$AD$124,IF($B$3="Male",3,5)))</f>
        <v>0.93704710144927539</v>
      </c>
      <c r="E13" s="16">
        <f>IF(A13="","",VLOOKUP(C13,'Mortality Tables'!$Z$5:$AD$124,IF($C$3="Male",3,5))/VLOOKUP($C$2,'Mortality Tables'!$Z$5:$AD$124,IF($C$3="Male",3,5)))</f>
        <v>0.96206542403251538</v>
      </c>
      <c r="F13" s="17">
        <f t="shared" si="2"/>
        <v>0.90150061699423656</v>
      </c>
      <c r="G13" s="16">
        <f t="shared" si="3"/>
        <v>3.5546484455038801E-2</v>
      </c>
      <c r="H13" s="16">
        <f t="shared" si="4"/>
        <v>6.0564807038278795E-2</v>
      </c>
      <c r="I13" s="16">
        <f t="shared" si="5"/>
        <v>0.99761190848755421</v>
      </c>
      <c r="J13" s="16">
        <f t="shared" si="6"/>
        <v>2.3880915124458151E-3</v>
      </c>
      <c r="L13" s="47">
        <f t="shared" si="7"/>
        <v>65</v>
      </c>
      <c r="M13" s="49">
        <f t="shared" si="8"/>
        <v>0.93704710144927539</v>
      </c>
      <c r="N13" s="49">
        <f t="shared" si="9"/>
        <v>0.96206542403251538</v>
      </c>
      <c r="O13" s="49">
        <f t="shared" si="10"/>
        <v>0.99761190848755421</v>
      </c>
    </row>
    <row r="14" spans="1:15" ht="16">
      <c r="A14" s="14">
        <f>IF('Mortality Tables'!Z11+MAX($B$2:$C$2)&gt;120,"",'Mortality Tables'!Z11)</f>
        <v>6</v>
      </c>
      <c r="B14" s="14">
        <f t="shared" si="0"/>
        <v>66</v>
      </c>
      <c r="C14" s="14">
        <f t="shared" si="1"/>
        <v>66</v>
      </c>
      <c r="D14" s="15">
        <f>IF(A14="","",VLOOKUP(B14,'Mortality Tables'!$Z$5:$AD$124,IF($B$3="Male",3,5))/VLOOKUP($B$2,'Mortality Tables'!$Z$5:$AD$124,IF($B$3="Male",3,5)))</f>
        <v>0.92219435154217766</v>
      </c>
      <c r="E14" s="16">
        <f>IF(A14="","",VLOOKUP(C14,'Mortality Tables'!$Z$5:$AD$124,IF($C$3="Male",3,5))/VLOOKUP($C$2,'Mortality Tables'!$Z$5:$AD$124,IF($C$3="Male",3,5)))</f>
        <v>0.95248344732644274</v>
      </c>
      <c r="F14" s="17">
        <f t="shared" si="2"/>
        <v>0.87837485506186674</v>
      </c>
      <c r="G14" s="16">
        <f t="shared" si="3"/>
        <v>4.381949648031086E-2</v>
      </c>
      <c r="H14" s="16">
        <f t="shared" si="4"/>
        <v>7.4108592264575945E-2</v>
      </c>
      <c r="I14" s="16">
        <f t="shared" si="5"/>
        <v>0.99630294380675366</v>
      </c>
      <c r="J14" s="16">
        <f t="shared" si="6"/>
        <v>3.6970561932463939E-3</v>
      </c>
      <c r="L14" s="47">
        <f t="shared" si="7"/>
        <v>66</v>
      </c>
      <c r="M14" s="49">
        <f t="shared" si="8"/>
        <v>0.92219435154217766</v>
      </c>
      <c r="N14" s="49">
        <f t="shared" si="9"/>
        <v>0.95248344732644274</v>
      </c>
      <c r="O14" s="49">
        <f t="shared" si="10"/>
        <v>0.99630294380675366</v>
      </c>
    </row>
    <row r="15" spans="1:15" ht="16">
      <c r="A15" s="14">
        <f>IF('Mortality Tables'!Z12+MAX($B$2:$C$2)&gt;120,"",'Mortality Tables'!Z12)</f>
        <v>7</v>
      </c>
      <c r="B15" s="14">
        <f t="shared" si="0"/>
        <v>67</v>
      </c>
      <c r="C15" s="14">
        <f t="shared" si="1"/>
        <v>67</v>
      </c>
      <c r="D15" s="15">
        <f>IF(A15="","",VLOOKUP(B15,'Mortality Tables'!$Z$5:$AD$124,IF($B$3="Male",3,5))/VLOOKUP($B$2,'Mortality Tables'!$Z$5:$AD$124,IF($B$3="Male",3,5)))</f>
        <v>0.90642419175027866</v>
      </c>
      <c r="E15" s="16">
        <f>IF(A15="","",VLOOKUP(C15,'Mortality Tables'!$Z$5:$AD$124,IF($C$3="Male",3,5))/VLOOKUP($C$2,'Mortality Tables'!$Z$5:$AD$124,IF($C$3="Male",3,5)))</f>
        <v>0.94206017962109123</v>
      </c>
      <c r="F15" s="17">
        <f t="shared" si="2"/>
        <v>0.85390613689316996</v>
      </c>
      <c r="G15" s="16">
        <f t="shared" si="3"/>
        <v>5.2518054857108705E-2</v>
      </c>
      <c r="H15" s="16">
        <f t="shared" si="4"/>
        <v>8.8154042727921267E-2</v>
      </c>
      <c r="I15" s="16">
        <f t="shared" si="5"/>
        <v>0.99457823447819993</v>
      </c>
      <c r="J15" s="16">
        <f t="shared" si="6"/>
        <v>5.4217655218000635E-3</v>
      </c>
      <c r="L15" s="47">
        <f t="shared" si="7"/>
        <v>67</v>
      </c>
      <c r="M15" s="49">
        <f t="shared" si="8"/>
        <v>0.90642419175027866</v>
      </c>
      <c r="N15" s="49">
        <f t="shared" si="9"/>
        <v>0.94206017962109123</v>
      </c>
      <c r="O15" s="49">
        <f t="shared" si="10"/>
        <v>0.99457823447819993</v>
      </c>
    </row>
    <row r="16" spans="1:15" ht="16">
      <c r="A16" s="14">
        <f>IF('Mortality Tables'!Z13+MAX($B$2:$C$2)&gt;120,"",'Mortality Tables'!Z13)</f>
        <v>8</v>
      </c>
      <c r="B16" s="14">
        <f t="shared" si="0"/>
        <v>68</v>
      </c>
      <c r="C16" s="14">
        <f t="shared" si="1"/>
        <v>68</v>
      </c>
      <c r="D16" s="15">
        <f>IF(A16="","",VLOOKUP(B16,'Mortality Tables'!$Z$5:$AD$124,IF($B$3="Male",3,5))/VLOOKUP($B$2,'Mortality Tables'!$Z$5:$AD$124,IF($B$3="Male",3,5)))</f>
        <v>0.88969017094017089</v>
      </c>
      <c r="E16" s="16">
        <f>IF(A16="","",VLOOKUP(C16,'Mortality Tables'!$Z$5:$AD$124,IF($C$3="Male",3,5))/VLOOKUP($C$2,'Mortality Tables'!$Z$5:$AD$124,IF($C$3="Male",3,5)))</f>
        <v>0.93074099163079349</v>
      </c>
      <c r="F16" s="17">
        <f t="shared" si="2"/>
        <v>0.82807111194502481</v>
      </c>
      <c r="G16" s="16">
        <f t="shared" si="3"/>
        <v>6.1619058995146067E-2</v>
      </c>
      <c r="H16" s="16">
        <f t="shared" si="4"/>
        <v>0.10266987968576867</v>
      </c>
      <c r="I16" s="16">
        <f t="shared" si="5"/>
        <v>0.99236005062593957</v>
      </c>
      <c r="J16" s="16">
        <f t="shared" si="6"/>
        <v>7.6399493740604441E-3</v>
      </c>
      <c r="L16" s="47">
        <f t="shared" si="7"/>
        <v>68</v>
      </c>
      <c r="M16" s="49">
        <f t="shared" si="8"/>
        <v>0.88969017094017089</v>
      </c>
      <c r="N16" s="49">
        <f t="shared" si="9"/>
        <v>0.93074099163079349</v>
      </c>
      <c r="O16" s="49">
        <f t="shared" si="10"/>
        <v>0.99236005062593957</v>
      </c>
    </row>
    <row r="17" spans="1:15" ht="16">
      <c r="A17" s="14">
        <f>IF('Mortality Tables'!Z14+MAX($B$2:$C$2)&gt;120,"",'Mortality Tables'!Z14)</f>
        <v>9</v>
      </c>
      <c r="B17" s="14">
        <f t="shared" si="0"/>
        <v>69</v>
      </c>
      <c r="C17" s="14">
        <f t="shared" si="1"/>
        <v>69</v>
      </c>
      <c r="D17" s="15">
        <f>IF(A17="","",VLOOKUP(B17,'Mortality Tables'!$Z$5:$AD$124,IF($B$3="Male",3,5))/VLOOKUP($B$2,'Mortality Tables'!$Z$5:$AD$124,IF($B$3="Male",3,5)))</f>
        <v>0.87193422519509478</v>
      </c>
      <c r="E17" s="16">
        <f>IF(A17="","",VLOOKUP(C17,'Mortality Tables'!$Z$5:$AD$124,IF($C$3="Male",3,5))/VLOOKUP($C$2,'Mortality Tables'!$Z$5:$AD$124,IF($C$3="Male",3,5)))</f>
        <v>0.91852588335554919</v>
      </c>
      <c r="F17" s="17">
        <f t="shared" si="2"/>
        <v>0.8008941544252608</v>
      </c>
      <c r="G17" s="16">
        <f t="shared" si="3"/>
        <v>7.1040070769833999E-2</v>
      </c>
      <c r="H17" s="16">
        <f t="shared" si="4"/>
        <v>0.11763172893028841</v>
      </c>
      <c r="I17" s="16">
        <f t="shared" si="5"/>
        <v>0.98956595412538317</v>
      </c>
      <c r="J17" s="16">
        <f t="shared" si="6"/>
        <v>1.0434045874616818E-2</v>
      </c>
      <c r="L17" s="47">
        <f t="shared" si="7"/>
        <v>69</v>
      </c>
      <c r="M17" s="49">
        <f t="shared" si="8"/>
        <v>0.87193422519509478</v>
      </c>
      <c r="N17" s="49">
        <f t="shared" si="9"/>
        <v>0.91852588335554919</v>
      </c>
      <c r="O17" s="49">
        <f t="shared" si="10"/>
        <v>0.98956595412538317</v>
      </c>
    </row>
    <row r="18" spans="1:15" ht="16">
      <c r="A18" s="14">
        <f>IF('Mortality Tables'!Z15+MAX($B$2:$C$2)&gt;120,"",'Mortality Tables'!Z15)</f>
        <v>10</v>
      </c>
      <c r="B18" s="14">
        <f t="shared" si="0"/>
        <v>70</v>
      </c>
      <c r="C18" s="14">
        <f t="shared" si="1"/>
        <v>70</v>
      </c>
      <c r="D18" s="15">
        <f>IF(A18="","",VLOOKUP(B18,'Mortality Tables'!$Z$5:$AD$124,IF($B$3="Male",3,5))/VLOOKUP($B$2,'Mortality Tables'!$Z$5:$AD$124,IF($B$3="Male",3,5)))</f>
        <v>0.85308667781493863</v>
      </c>
      <c r="E18" s="16">
        <f>IF(A18="","",VLOOKUP(C18,'Mortality Tables'!$Z$5:$AD$124,IF($C$3="Male",3,5))/VLOOKUP($C$2,'Mortality Tables'!$Z$5:$AD$124,IF($C$3="Male",3,5)))</f>
        <v>0.9053602255096912</v>
      </c>
      <c r="F18" s="17">
        <f t="shared" si="2"/>
        <v>0.77235074700584616</v>
      </c>
      <c r="G18" s="16">
        <f t="shared" si="3"/>
        <v>8.0735930809092513E-2</v>
      </c>
      <c r="H18" s="16">
        <f t="shared" si="4"/>
        <v>0.13300947850384509</v>
      </c>
      <c r="I18" s="16">
        <f t="shared" si="5"/>
        <v>0.98609615631878367</v>
      </c>
      <c r="J18" s="16">
        <f t="shared" si="6"/>
        <v>1.3903843681216289E-2</v>
      </c>
      <c r="L18" s="47">
        <f t="shared" si="7"/>
        <v>70</v>
      </c>
      <c r="M18" s="49">
        <f t="shared" si="8"/>
        <v>0.85308667781493863</v>
      </c>
      <c r="N18" s="49">
        <f t="shared" si="9"/>
        <v>0.9053602255096912</v>
      </c>
      <c r="O18" s="49">
        <f t="shared" si="10"/>
        <v>0.98609615631878367</v>
      </c>
    </row>
    <row r="19" spans="1:15" ht="16">
      <c r="A19" s="14">
        <f>IF('Mortality Tables'!Z16+MAX($B$2:$C$2)&gt;120,"",'Mortality Tables'!Z16)</f>
        <v>11</v>
      </c>
      <c r="B19" s="14">
        <f t="shared" si="0"/>
        <v>71</v>
      </c>
      <c r="C19" s="14">
        <f t="shared" si="1"/>
        <v>71</v>
      </c>
      <c r="D19" s="15">
        <f>IF(A19="","",VLOOKUP(B19,'Mortality Tables'!$Z$5:$AD$124,IF($B$3="Male",3,5))/VLOOKUP($B$2,'Mortality Tables'!$Z$5:$AD$124,IF($B$3="Male",3,5)))</f>
        <v>0.8330081753994798</v>
      </c>
      <c r="E19" s="16">
        <f>IF(A19="","",VLOOKUP(C19,'Mortality Tables'!$Z$5:$AD$124,IF($C$3="Male",3,5))/VLOOKUP($C$2,'Mortality Tables'!$Z$5:$AD$124,IF($C$3="Male",3,5)))</f>
        <v>0.89112383366475101</v>
      </c>
      <c r="F19" s="17">
        <f t="shared" si="2"/>
        <v>0.74231343873606381</v>
      </c>
      <c r="G19" s="16">
        <f t="shared" si="3"/>
        <v>9.0694736663416028E-2</v>
      </c>
      <c r="H19" s="16">
        <f t="shared" si="4"/>
        <v>0.14881039492868725</v>
      </c>
      <c r="I19" s="16">
        <f t="shared" si="5"/>
        <v>0.981818570328167</v>
      </c>
      <c r="J19" s="16">
        <f t="shared" si="6"/>
        <v>1.8181429671832963E-2</v>
      </c>
      <c r="L19" s="47">
        <f t="shared" si="7"/>
        <v>71</v>
      </c>
      <c r="M19" s="49">
        <f t="shared" si="8"/>
        <v>0.8330081753994798</v>
      </c>
      <c r="N19" s="49">
        <f t="shared" si="9"/>
        <v>0.89112383366475101</v>
      </c>
      <c r="O19" s="49">
        <f t="shared" si="10"/>
        <v>0.981818570328167</v>
      </c>
    </row>
    <row r="20" spans="1:15" ht="16">
      <c r="A20" s="14">
        <f>IF('Mortality Tables'!Z17+MAX($B$2:$C$2)&gt;120,"",'Mortality Tables'!Z17)</f>
        <v>12</v>
      </c>
      <c r="B20" s="14">
        <f t="shared" si="0"/>
        <v>72</v>
      </c>
      <c r="C20" s="14">
        <f t="shared" si="1"/>
        <v>72</v>
      </c>
      <c r="D20" s="15">
        <f>IF(A20="","",VLOOKUP(B20,'Mortality Tables'!$Z$5:$AD$124,IF($B$3="Male",3,5))/VLOOKUP($B$2,'Mortality Tables'!$Z$5:$AD$124,IF($B$3="Male",3,5)))</f>
        <v>0.8116058156819026</v>
      </c>
      <c r="E20" s="16">
        <f>IF(A20="","",VLOOKUP(C20,'Mortality Tables'!$Z$5:$AD$124,IF($C$3="Male",3,5))/VLOOKUP($C$2,'Mortality Tables'!$Z$5:$AD$124,IF($C$3="Male",3,5)))</f>
        <v>0.87567467167799318</v>
      </c>
      <c r="F20" s="17">
        <f t="shared" si="2"/>
        <v>0.71070265617919992</v>
      </c>
      <c r="G20" s="16">
        <f t="shared" si="3"/>
        <v>0.10090315950270269</v>
      </c>
      <c r="H20" s="16">
        <f t="shared" si="4"/>
        <v>0.16497201549879328</v>
      </c>
      <c r="I20" s="16">
        <f t="shared" si="5"/>
        <v>0.97657783118069585</v>
      </c>
      <c r="J20" s="16">
        <f t="shared" si="6"/>
        <v>2.3422168819304128E-2</v>
      </c>
      <c r="L20" s="47">
        <f t="shared" si="7"/>
        <v>72</v>
      </c>
      <c r="M20" s="49">
        <f t="shared" si="8"/>
        <v>0.8116058156819026</v>
      </c>
      <c r="N20" s="49">
        <f t="shared" si="9"/>
        <v>0.87567467167799318</v>
      </c>
      <c r="O20" s="49">
        <f t="shared" si="10"/>
        <v>0.97657783118069585</v>
      </c>
    </row>
    <row r="21" spans="1:15" ht="16">
      <c r="A21" s="14">
        <f>IF('Mortality Tables'!Z18+MAX($B$2:$C$2)&gt;120,"",'Mortality Tables'!Z18)</f>
        <v>13</v>
      </c>
      <c r="B21" s="14">
        <f t="shared" si="0"/>
        <v>73</v>
      </c>
      <c r="C21" s="14">
        <f t="shared" si="1"/>
        <v>73</v>
      </c>
      <c r="D21" s="15">
        <f>IF(A21="","",VLOOKUP(B21,'Mortality Tables'!$Z$5:$AD$124,IF($B$3="Male",3,5))/VLOOKUP($B$2,'Mortality Tables'!$Z$5:$AD$124,IF($B$3="Male",3,5)))</f>
        <v>0.78885637309550349</v>
      </c>
      <c r="E21" s="16">
        <f>IF(A21="","",VLOOKUP(C21,'Mortality Tables'!$Z$5:$AD$124,IF($C$3="Male",3,5))/VLOOKUP($C$2,'Mortality Tables'!$Z$5:$AD$124,IF($C$3="Male",3,5)))</f>
        <v>0.85894718440661666</v>
      </c>
      <c r="F21" s="17">
        <f t="shared" si="2"/>
        <v>0.67758596057159826</v>
      </c>
      <c r="G21" s="16">
        <f t="shared" si="3"/>
        <v>0.11127041252390527</v>
      </c>
      <c r="H21" s="16">
        <f t="shared" si="4"/>
        <v>0.18136122383501843</v>
      </c>
      <c r="I21" s="16">
        <f t="shared" si="5"/>
        <v>0.9702175969305219</v>
      </c>
      <c r="J21" s="16">
        <f t="shared" si="6"/>
        <v>2.9782403069478079E-2</v>
      </c>
      <c r="L21" s="47">
        <f t="shared" si="7"/>
        <v>73</v>
      </c>
      <c r="M21" s="49">
        <f t="shared" si="8"/>
        <v>0.78885637309550349</v>
      </c>
      <c r="N21" s="49">
        <f t="shared" si="9"/>
        <v>0.85894718440661666</v>
      </c>
      <c r="O21" s="49">
        <f t="shared" si="10"/>
        <v>0.9702175969305219</v>
      </c>
    </row>
    <row r="22" spans="1:15" ht="16">
      <c r="A22" s="14">
        <f>IF('Mortality Tables'!Z19+MAX($B$2:$C$2)&gt;120,"",'Mortality Tables'!Z19)</f>
        <v>14</v>
      </c>
      <c r="B22" s="14">
        <f t="shared" si="0"/>
        <v>74</v>
      </c>
      <c r="C22" s="14">
        <f t="shared" si="1"/>
        <v>74</v>
      </c>
      <c r="D22" s="15">
        <f>IF(A22="","",VLOOKUP(B22,'Mortality Tables'!$Z$5:$AD$124,IF($B$3="Male",3,5))/VLOOKUP($B$2,'Mortality Tables'!$Z$5:$AD$124,IF($B$3="Male",3,5)))</f>
        <v>0.76473662207357862</v>
      </c>
      <c r="E22" s="16">
        <f>IF(A22="","",VLOOKUP(C22,'Mortality Tables'!$Z$5:$AD$124,IF($C$3="Male",3,5))/VLOOKUP($C$2,'Mortality Tables'!$Z$5:$AD$124,IF($C$3="Male",3,5)))</f>
        <v>0.84086489085068727</v>
      </c>
      <c r="F22" s="17">
        <f t="shared" si="2"/>
        <v>0.643040176249423</v>
      </c>
      <c r="G22" s="16">
        <f t="shared" si="3"/>
        <v>0.12169644582415565</v>
      </c>
      <c r="H22" s="16">
        <f t="shared" si="4"/>
        <v>0.1978247146012643</v>
      </c>
      <c r="I22" s="16">
        <f t="shared" si="5"/>
        <v>0.96256133667484289</v>
      </c>
      <c r="J22" s="16">
        <f t="shared" si="6"/>
        <v>3.7438663325157079E-2</v>
      </c>
      <c r="L22" s="47">
        <f t="shared" si="7"/>
        <v>74</v>
      </c>
      <c r="M22" s="49">
        <f t="shared" si="8"/>
        <v>0.76473662207357862</v>
      </c>
      <c r="N22" s="49">
        <f t="shared" si="9"/>
        <v>0.84086489085068727</v>
      </c>
      <c r="O22" s="49">
        <f t="shared" si="10"/>
        <v>0.96256133667484289</v>
      </c>
    </row>
    <row r="23" spans="1:15" ht="16">
      <c r="A23" s="14">
        <f>IF('Mortality Tables'!Z20+MAX($B$2:$C$2)&gt;120,"",'Mortality Tables'!Z20)</f>
        <v>15</v>
      </c>
      <c r="B23" s="14">
        <f t="shared" si="0"/>
        <v>75</v>
      </c>
      <c r="C23" s="14">
        <f t="shared" si="1"/>
        <v>75</v>
      </c>
      <c r="D23" s="15">
        <f>IF(A23="","",VLOOKUP(B23,'Mortality Tables'!$Z$5:$AD$124,IF($B$3="Male",3,5))/VLOOKUP($B$2,'Mortality Tables'!$Z$5:$AD$124,IF($B$3="Male",3,5)))</f>
        <v>0.73923494983277593</v>
      </c>
      <c r="E23" s="16">
        <f>IF(A23="","",VLOOKUP(C23,'Mortality Tables'!$Z$5:$AD$124,IF($C$3="Male",3,5))/VLOOKUP($C$2,'Mortality Tables'!$Z$5:$AD$124,IF($C$3="Male",3,5)))</f>
        <v>0.82137316172453734</v>
      </c>
      <c r="F23" s="17">
        <f t="shared" si="2"/>
        <v>0.60718774800142694</v>
      </c>
      <c r="G23" s="16">
        <f t="shared" si="3"/>
        <v>0.13204720183134902</v>
      </c>
      <c r="H23" s="16">
        <f t="shared" si="4"/>
        <v>0.21418541372311042</v>
      </c>
      <c r="I23" s="16">
        <f t="shared" si="5"/>
        <v>0.95342036355588633</v>
      </c>
      <c r="J23" s="16">
        <f t="shared" si="6"/>
        <v>4.6579636444113642E-2</v>
      </c>
      <c r="L23" s="47">
        <f t="shared" si="7"/>
        <v>75</v>
      </c>
      <c r="M23" s="49">
        <f t="shared" si="8"/>
        <v>0.73923494983277593</v>
      </c>
      <c r="N23" s="49">
        <f t="shared" si="9"/>
        <v>0.82137316172453734</v>
      </c>
      <c r="O23" s="49">
        <f t="shared" si="10"/>
        <v>0.95342036355588633</v>
      </c>
    </row>
    <row r="24" spans="1:15" ht="16">
      <c r="A24" s="14">
        <f>IF('Mortality Tables'!Z21+MAX($B$2:$C$2)&gt;120,"",'Mortality Tables'!Z21)</f>
        <v>16</v>
      </c>
      <c r="B24" s="14">
        <f t="shared" si="0"/>
        <v>76</v>
      </c>
      <c r="C24" s="14">
        <f t="shared" si="1"/>
        <v>76</v>
      </c>
      <c r="D24" s="15">
        <f>IF(A24="","",VLOOKUP(B24,'Mortality Tables'!$Z$5:$AD$124,IF($B$3="Male",3,5))/VLOOKUP($B$2,'Mortality Tables'!$Z$5:$AD$124,IF($B$3="Male",3,5)))</f>
        <v>0.71220039018952064</v>
      </c>
      <c r="E24" s="16">
        <f>IF(A24="","",VLOOKUP(C24,'Mortality Tables'!$Z$5:$AD$124,IF($C$3="Male",3,5))/VLOOKUP($C$2,'Mortality Tables'!$Z$5:$AD$124,IF($C$3="Male",3,5)))</f>
        <v>0.800253479885497</v>
      </c>
      <c r="F24" s="17">
        <f t="shared" si="2"/>
        <v>0.56994084062497263</v>
      </c>
      <c r="G24" s="16">
        <f t="shared" si="3"/>
        <v>0.14225954956454798</v>
      </c>
      <c r="H24" s="16">
        <f t="shared" si="4"/>
        <v>0.23031263926052434</v>
      </c>
      <c r="I24" s="16">
        <f t="shared" si="5"/>
        <v>0.942513029450045</v>
      </c>
      <c r="J24" s="16">
        <f t="shared" si="6"/>
        <v>5.7486970549955031E-2</v>
      </c>
      <c r="L24" s="47">
        <f t="shared" si="7"/>
        <v>76</v>
      </c>
      <c r="M24" s="49">
        <f t="shared" si="8"/>
        <v>0.71220039018952064</v>
      </c>
      <c r="N24" s="49">
        <f t="shared" si="9"/>
        <v>0.800253479885497</v>
      </c>
      <c r="O24" s="49">
        <f t="shared" si="10"/>
        <v>0.942513029450045</v>
      </c>
    </row>
    <row r="25" spans="1:15" ht="16">
      <c r="A25" s="14">
        <f>IF('Mortality Tables'!Z22+MAX($B$2:$C$2)&gt;120,"",'Mortality Tables'!Z22)</f>
        <v>17</v>
      </c>
      <c r="B25" s="14">
        <f t="shared" si="0"/>
        <v>77</v>
      </c>
      <c r="C25" s="14">
        <f t="shared" si="1"/>
        <v>77</v>
      </c>
      <c r="D25" s="15">
        <f>IF(A25="","",VLOOKUP(B25,'Mortality Tables'!$Z$5:$AD$124,IF($B$3="Male",3,5))/VLOOKUP($B$2,'Mortality Tables'!$Z$5:$AD$124,IF($B$3="Male",3,5)))</f>
        <v>0.68351681531029362</v>
      </c>
      <c r="E25" s="16">
        <f>IF(A25="","",VLOOKUP(C25,'Mortality Tables'!$Z$5:$AD$124,IF($C$3="Male",3,5))/VLOOKUP($C$2,'Mortality Tables'!$Z$5:$AD$124,IF($C$3="Male",3,5)))</f>
        <v>0.77735288333369756</v>
      </c>
      <c r="F25" s="17">
        <f t="shared" si="2"/>
        <v>0.53133376718852321</v>
      </c>
      <c r="G25" s="16">
        <f t="shared" si="3"/>
        <v>0.15218304812177044</v>
      </c>
      <c r="H25" s="16">
        <f t="shared" si="4"/>
        <v>0.24601911614517438</v>
      </c>
      <c r="I25" s="16">
        <f t="shared" si="5"/>
        <v>0.92953593145546798</v>
      </c>
      <c r="J25" s="16">
        <f t="shared" si="6"/>
        <v>7.0464068544531994E-2</v>
      </c>
      <c r="L25" s="47">
        <f t="shared" si="7"/>
        <v>77</v>
      </c>
      <c r="M25" s="49">
        <f t="shared" si="8"/>
        <v>0.68351681531029362</v>
      </c>
      <c r="N25" s="49">
        <f t="shared" si="9"/>
        <v>0.77735288333369756</v>
      </c>
      <c r="O25" s="49">
        <f t="shared" si="10"/>
        <v>0.92953593145546798</v>
      </c>
    </row>
    <row r="26" spans="1:15" ht="16">
      <c r="A26" s="14">
        <f>IF('Mortality Tables'!Z23+MAX($B$2:$C$2)&gt;120,"",'Mortality Tables'!Z23)</f>
        <v>18</v>
      </c>
      <c r="B26" s="14">
        <f t="shared" si="0"/>
        <v>78</v>
      </c>
      <c r="C26" s="14">
        <f t="shared" si="1"/>
        <v>78</v>
      </c>
      <c r="D26" s="15">
        <f>IF(A26="","",VLOOKUP(B26,'Mortality Tables'!$Z$5:$AD$124,IF($B$3="Male",3,5))/VLOOKUP($B$2,'Mortality Tables'!$Z$5:$AD$124,IF($B$3="Male",3,5)))</f>
        <v>0.65320745076179854</v>
      </c>
      <c r="E26" s="16">
        <f>IF(A26="","",VLOOKUP(C26,'Mortality Tables'!$Z$5:$AD$124,IF($C$3="Male",3,5))/VLOOKUP($C$2,'Mortality Tables'!$Z$5:$AD$124,IF($C$3="Male",3,5)))</f>
        <v>0.75266044621200534</v>
      </c>
      <c r="F26" s="17">
        <f t="shared" si="2"/>
        <v>0.49164341135938178</v>
      </c>
      <c r="G26" s="16">
        <f t="shared" si="3"/>
        <v>0.16156403940241673</v>
      </c>
      <c r="H26" s="16">
        <f t="shared" si="4"/>
        <v>0.26101703485262356</v>
      </c>
      <c r="I26" s="16">
        <f t="shared" si="5"/>
        <v>0.91422448561442204</v>
      </c>
      <c r="J26" s="16">
        <f t="shared" si="6"/>
        <v>8.5775514385577914E-2</v>
      </c>
      <c r="L26" s="47">
        <f t="shared" si="7"/>
        <v>78</v>
      </c>
      <c r="M26" s="49">
        <f t="shared" si="8"/>
        <v>0.65320745076179854</v>
      </c>
      <c r="N26" s="49">
        <f t="shared" si="9"/>
        <v>0.75266044621200534</v>
      </c>
      <c r="O26" s="49">
        <f t="shared" si="10"/>
        <v>0.91422448561442204</v>
      </c>
    </row>
    <row r="27" spans="1:15" ht="16">
      <c r="A27" s="14">
        <f>IF('Mortality Tables'!Z24+MAX($B$2:$C$2)&gt;120,"",'Mortality Tables'!Z24)</f>
        <v>19</v>
      </c>
      <c r="B27" s="14">
        <f t="shared" si="0"/>
        <v>79</v>
      </c>
      <c r="C27" s="14">
        <f t="shared" si="1"/>
        <v>79</v>
      </c>
      <c r="D27" s="15">
        <f>IF(A27="","",VLOOKUP(B27,'Mortality Tables'!$Z$5:$AD$124,IF($B$3="Male",3,5))/VLOOKUP($B$2,'Mortality Tables'!$Z$5:$AD$124,IF($B$3="Male",3,5)))</f>
        <v>0.62133036046079526</v>
      </c>
      <c r="E27" s="16">
        <f>IF(A27="","",VLOOKUP(C27,'Mortality Tables'!$Z$5:$AD$124,IF($C$3="Male",3,5))/VLOOKUP($C$2,'Mortality Tables'!$Z$5:$AD$124,IF($C$3="Male",3,5)))</f>
        <v>0.72620894609182085</v>
      </c>
      <c r="F27" s="17">
        <f t="shared" si="2"/>
        <v>0.4512156662450853</v>
      </c>
      <c r="G27" s="16">
        <f t="shared" si="3"/>
        <v>0.17011469421570999</v>
      </c>
      <c r="H27" s="16">
        <f t="shared" si="4"/>
        <v>0.27499327984673555</v>
      </c>
      <c r="I27" s="16">
        <f t="shared" si="5"/>
        <v>0.89632364030753087</v>
      </c>
      <c r="J27" s="16">
        <f t="shared" si="6"/>
        <v>0.10367635969246917</v>
      </c>
      <c r="L27" s="47">
        <f t="shared" si="7"/>
        <v>79</v>
      </c>
      <c r="M27" s="49">
        <f t="shared" si="8"/>
        <v>0.62133036046079526</v>
      </c>
      <c r="N27" s="49">
        <f t="shared" si="9"/>
        <v>0.72620894609182085</v>
      </c>
      <c r="O27" s="49">
        <f t="shared" si="10"/>
        <v>0.89632364030753087</v>
      </c>
    </row>
    <row r="28" spans="1:15" ht="16">
      <c r="A28" s="14">
        <f>IF('Mortality Tables'!Z25+MAX($B$2:$C$2)&gt;120,"",'Mortality Tables'!Z25)</f>
        <v>20</v>
      </c>
      <c r="B28" s="14">
        <f t="shared" si="0"/>
        <v>80</v>
      </c>
      <c r="C28" s="14">
        <f t="shared" si="1"/>
        <v>80</v>
      </c>
      <c r="D28" s="15">
        <f>IF(A28="","",VLOOKUP(B28,'Mortality Tables'!$Z$5:$AD$124,IF($B$3="Male",3,5))/VLOOKUP($B$2,'Mortality Tables'!$Z$5:$AD$124,IF($B$3="Male",3,5)))</f>
        <v>0.58794360832404313</v>
      </c>
      <c r="E28" s="16">
        <f>IF(A28="","",VLOOKUP(C28,'Mortality Tables'!$Z$5:$AD$124,IF($C$3="Male",3,5))/VLOOKUP($C$2,'Mortality Tables'!$Z$5:$AD$124,IF($C$3="Male",3,5)))</f>
        <v>0.69794375368747674</v>
      </c>
      <c r="F28" s="17">
        <f t="shared" si="2"/>
        <v>0.41035156895024227</v>
      </c>
      <c r="G28" s="16">
        <f t="shared" si="3"/>
        <v>0.17759203937380086</v>
      </c>
      <c r="H28" s="16">
        <f t="shared" si="4"/>
        <v>0.28759218473723447</v>
      </c>
      <c r="I28" s="16">
        <f t="shared" si="5"/>
        <v>0.8755357930612776</v>
      </c>
      <c r="J28" s="16">
        <f t="shared" si="6"/>
        <v>0.12446420693872239</v>
      </c>
      <c r="L28" s="47">
        <f t="shared" si="7"/>
        <v>80</v>
      </c>
      <c r="M28" s="49">
        <f t="shared" si="8"/>
        <v>0.58794360832404313</v>
      </c>
      <c r="N28" s="49">
        <f t="shared" si="9"/>
        <v>0.69794375368747674</v>
      </c>
      <c r="O28" s="49">
        <f t="shared" si="10"/>
        <v>0.8755357930612776</v>
      </c>
    </row>
    <row r="29" spans="1:15" ht="16">
      <c r="A29" s="14">
        <f>IF('Mortality Tables'!Z26+MAX($B$2:$C$2)&gt;120,"",'Mortality Tables'!Z26)</f>
        <v>21</v>
      </c>
      <c r="B29" s="14">
        <f t="shared" si="0"/>
        <v>81</v>
      </c>
      <c r="C29" s="14">
        <f t="shared" si="1"/>
        <v>81</v>
      </c>
      <c r="D29" s="15">
        <f>IF(A29="","",VLOOKUP(B29,'Mortality Tables'!$Z$5:$AD$124,IF($B$3="Male",3,5))/VLOOKUP($B$2,'Mortality Tables'!$Z$5:$AD$124,IF($B$3="Male",3,5)))</f>
        <v>0.55301235600148646</v>
      </c>
      <c r="E29" s="16">
        <f>IF(A29="","",VLOOKUP(C29,'Mortality Tables'!$Z$5:$AD$124,IF($C$3="Male",3,5))/VLOOKUP($C$2,'Mortality Tables'!$Z$5:$AD$124,IF($C$3="Male",3,5)))</f>
        <v>0.66772283285623757</v>
      </c>
      <c r="F29" s="17">
        <f t="shared" si="2"/>
        <v>0.36925897695381471</v>
      </c>
      <c r="G29" s="16">
        <f t="shared" si="3"/>
        <v>0.18375337904767178</v>
      </c>
      <c r="H29" s="16">
        <f t="shared" si="4"/>
        <v>0.29846385590242286</v>
      </c>
      <c r="I29" s="16">
        <f t="shared" si="5"/>
        <v>0.85147621190390932</v>
      </c>
      <c r="J29" s="16">
        <f t="shared" si="6"/>
        <v>0.14852378809609065</v>
      </c>
      <c r="L29" s="47">
        <f t="shared" si="7"/>
        <v>81</v>
      </c>
      <c r="M29" s="49">
        <f t="shared" si="8"/>
        <v>0.55301235600148646</v>
      </c>
      <c r="N29" s="49">
        <f t="shared" si="9"/>
        <v>0.66772283285623757</v>
      </c>
      <c r="O29" s="49">
        <f t="shared" si="10"/>
        <v>0.85147621190390932</v>
      </c>
    </row>
    <row r="30" spans="1:15" ht="16">
      <c r="A30" s="14">
        <f>IF('Mortality Tables'!Z27+MAX($B$2:$C$2)&gt;120,"",'Mortality Tables'!Z27)</f>
        <v>22</v>
      </c>
      <c r="B30" s="14">
        <f t="shared" si="0"/>
        <v>82</v>
      </c>
      <c r="C30" s="14">
        <f t="shared" si="1"/>
        <v>82</v>
      </c>
      <c r="D30" s="15">
        <f>IF(A30="","",VLOOKUP(B30,'Mortality Tables'!$Z$5:$AD$124,IF($B$3="Male",3,5))/VLOOKUP($B$2,'Mortality Tables'!$Z$5:$AD$124,IF($B$3="Male",3,5)))</f>
        <v>0.51658305462653287</v>
      </c>
      <c r="E30" s="16">
        <f>IF(A30="","",VLOOKUP(C30,'Mortality Tables'!$Z$5:$AD$124,IF($C$3="Male",3,5))/VLOOKUP($C$2,'Mortality Tables'!$Z$5:$AD$124,IF($C$3="Male",3,5)))</f>
        <v>0.6354369250267683</v>
      </c>
      <c r="F30" s="17">
        <f t="shared" si="2"/>
        <v>0.32825594775281913</v>
      </c>
      <c r="G30" s="16">
        <f t="shared" si="3"/>
        <v>0.18832710687371376</v>
      </c>
      <c r="H30" s="16">
        <f t="shared" si="4"/>
        <v>0.30718097727394916</v>
      </c>
      <c r="I30" s="16">
        <f t="shared" si="5"/>
        <v>0.82376403190048209</v>
      </c>
      <c r="J30" s="16">
        <f t="shared" si="6"/>
        <v>0.17623596809951794</v>
      </c>
      <c r="L30" s="47">
        <f t="shared" si="7"/>
        <v>82</v>
      </c>
      <c r="M30" s="49">
        <f t="shared" si="8"/>
        <v>0.51658305462653287</v>
      </c>
      <c r="N30" s="49">
        <f t="shared" si="9"/>
        <v>0.6354369250267683</v>
      </c>
      <c r="O30" s="49">
        <f t="shared" si="10"/>
        <v>0.82376403190048209</v>
      </c>
    </row>
    <row r="31" spans="1:15" ht="16">
      <c r="A31" s="14">
        <f>IF('Mortality Tables'!Z28+MAX($B$2:$C$2)&gt;120,"",'Mortality Tables'!Z28)</f>
        <v>23</v>
      </c>
      <c r="B31" s="14">
        <f t="shared" si="0"/>
        <v>83</v>
      </c>
      <c r="C31" s="14">
        <f t="shared" si="1"/>
        <v>83</v>
      </c>
      <c r="D31" s="15">
        <f>IF(A31="","",VLOOKUP(B31,'Mortality Tables'!$Z$5:$AD$124,IF($B$3="Male",3,5))/VLOOKUP($B$2,'Mortality Tables'!$Z$5:$AD$124,IF($B$3="Male",3,5)))</f>
        <v>0.47882989594946118</v>
      </c>
      <c r="E31" s="16">
        <f>IF(A31="","",VLOOKUP(C31,'Mortality Tables'!$Z$5:$AD$124,IF($C$3="Male",3,5))/VLOOKUP($C$2,'Mortality Tables'!$Z$5:$AD$124,IF($C$3="Male",3,5)))</f>
        <v>0.60109695605620261</v>
      </c>
      <c r="F31" s="17">
        <f t="shared" si="2"/>
        <v>0.28782319292392933</v>
      </c>
      <c r="G31" s="16">
        <f t="shared" si="3"/>
        <v>0.19100670302553185</v>
      </c>
      <c r="H31" s="16">
        <f t="shared" si="4"/>
        <v>0.31327376313227323</v>
      </c>
      <c r="I31" s="16">
        <f t="shared" si="5"/>
        <v>0.79210365908173452</v>
      </c>
      <c r="J31" s="16">
        <f t="shared" si="6"/>
        <v>0.20789634091826553</v>
      </c>
      <c r="L31" s="47">
        <f t="shared" si="7"/>
        <v>83</v>
      </c>
      <c r="M31" s="49">
        <f t="shared" si="8"/>
        <v>0.47882989594946118</v>
      </c>
      <c r="N31" s="49">
        <f t="shared" si="9"/>
        <v>0.60109695605620261</v>
      </c>
      <c r="O31" s="49">
        <f t="shared" si="10"/>
        <v>0.79210365908173452</v>
      </c>
    </row>
    <row r="32" spans="1:15" ht="16">
      <c r="A32" s="14">
        <f>IF('Mortality Tables'!Z29+MAX($B$2:$C$2)&gt;120,"",'Mortality Tables'!Z29)</f>
        <v>24</v>
      </c>
      <c r="B32" s="14">
        <f t="shared" si="0"/>
        <v>84</v>
      </c>
      <c r="C32" s="14">
        <f t="shared" si="1"/>
        <v>84</v>
      </c>
      <c r="D32" s="15">
        <f>IF(A32="","",VLOOKUP(B32,'Mortality Tables'!$Z$5:$AD$124,IF($B$3="Male",3,5))/VLOOKUP($B$2,'Mortality Tables'!$Z$5:$AD$124,IF($B$3="Male",3,5)))</f>
        <v>0.44000836120401338</v>
      </c>
      <c r="E32" s="16">
        <f>IF(A32="","",VLOOKUP(C32,'Mortality Tables'!$Z$5:$AD$124,IF($C$3="Male",3,5))/VLOOKUP($C$2,'Mortality Tables'!$Z$5:$AD$124,IF($C$3="Male",3,5)))</f>
        <v>0.56480125865874176</v>
      </c>
      <c r="F32" s="17">
        <f t="shared" si="2"/>
        <v>0.24851727622839703</v>
      </c>
      <c r="G32" s="16">
        <f t="shared" si="3"/>
        <v>0.19149108497561634</v>
      </c>
      <c r="H32" s="16">
        <f t="shared" si="4"/>
        <v>0.31628398243034478</v>
      </c>
      <c r="I32" s="16">
        <f t="shared" si="5"/>
        <v>0.75629234363435804</v>
      </c>
      <c r="J32" s="16">
        <f t="shared" si="6"/>
        <v>0.24370765636564193</v>
      </c>
      <c r="L32" s="47">
        <f t="shared" si="7"/>
        <v>84</v>
      </c>
      <c r="M32" s="49">
        <f t="shared" si="8"/>
        <v>0.44000836120401338</v>
      </c>
      <c r="N32" s="49">
        <f t="shared" si="9"/>
        <v>0.56480125865874176</v>
      </c>
      <c r="O32" s="49">
        <f t="shared" si="10"/>
        <v>0.75629234363435804</v>
      </c>
    </row>
    <row r="33" spans="1:15" ht="16">
      <c r="A33" s="14">
        <f>IF('Mortality Tables'!Z30+MAX($B$2:$C$2)&gt;120,"",'Mortality Tables'!Z30)</f>
        <v>25</v>
      </c>
      <c r="B33" s="14">
        <f t="shared" si="0"/>
        <v>85</v>
      </c>
      <c r="C33" s="14">
        <f t="shared" si="1"/>
        <v>85</v>
      </c>
      <c r="D33" s="15">
        <f>IF(A33="","",VLOOKUP(B33,'Mortality Tables'!$Z$5:$AD$124,IF($B$3="Male",3,5))/VLOOKUP($B$2,'Mortality Tables'!$Z$5:$AD$124,IF($B$3="Male",3,5)))</f>
        <v>0.4004319955406912</v>
      </c>
      <c r="E33" s="16">
        <f>IF(A33="","",VLOOKUP(C33,'Mortality Tables'!$Z$5:$AD$124,IF($C$3="Male",3,5))/VLOOKUP($C$2,'Mortality Tables'!$Z$5:$AD$124,IF($C$3="Male",3,5)))</f>
        <v>0.52668094311998781</v>
      </c>
      <c r="F33" s="17">
        <f t="shared" si="2"/>
        <v>0.21089990106678999</v>
      </c>
      <c r="G33" s="16">
        <f t="shared" si="3"/>
        <v>0.18953209447390121</v>
      </c>
      <c r="H33" s="16">
        <f t="shared" si="4"/>
        <v>0.31578104205319779</v>
      </c>
      <c r="I33" s="16">
        <f t="shared" si="5"/>
        <v>0.71621303759388899</v>
      </c>
      <c r="J33" s="16">
        <f t="shared" si="6"/>
        <v>0.28378696240611101</v>
      </c>
      <c r="L33" s="47">
        <f t="shared" si="7"/>
        <v>85</v>
      </c>
      <c r="M33" s="49">
        <f t="shared" si="8"/>
        <v>0.4004319955406912</v>
      </c>
      <c r="N33" s="49">
        <f t="shared" si="9"/>
        <v>0.52668094311998781</v>
      </c>
      <c r="O33" s="49">
        <f t="shared" si="10"/>
        <v>0.71621303759388899</v>
      </c>
    </row>
    <row r="34" spans="1:15" ht="16">
      <c r="A34" s="14">
        <f>IF('Mortality Tables'!Z31+MAX($B$2:$C$2)&gt;120,"",'Mortality Tables'!Z31)</f>
        <v>26</v>
      </c>
      <c r="B34" s="14">
        <f t="shared" si="0"/>
        <v>86</v>
      </c>
      <c r="C34" s="14">
        <f t="shared" si="1"/>
        <v>86</v>
      </c>
      <c r="D34" s="15">
        <f>IF(A34="","",VLOOKUP(B34,'Mortality Tables'!$Z$5:$AD$124,IF($B$3="Male",3,5))/VLOOKUP($B$2,'Mortality Tables'!$Z$5:$AD$124,IF($B$3="Male",3,5)))</f>
        <v>0.36046079524340396</v>
      </c>
      <c r="E34" s="16">
        <f>IF(A34="","",VLOOKUP(C34,'Mortality Tables'!$Z$5:$AD$124,IF($C$3="Male",3,5))/VLOOKUP($C$2,'Mortality Tables'!$Z$5:$AD$124,IF($C$3="Male",3,5)))</f>
        <v>0.48691082315407641</v>
      </c>
      <c r="F34" s="17">
        <f t="shared" si="2"/>
        <v>0.17551226252673882</v>
      </c>
      <c r="G34" s="16">
        <f t="shared" si="3"/>
        <v>0.18494853271666514</v>
      </c>
      <c r="H34" s="16">
        <f t="shared" si="4"/>
        <v>0.31139856062733756</v>
      </c>
      <c r="I34" s="16">
        <f t="shared" si="5"/>
        <v>0.67185935587074153</v>
      </c>
      <c r="J34" s="16">
        <f t="shared" si="6"/>
        <v>0.32814064412925842</v>
      </c>
      <c r="L34" s="47">
        <f t="shared" si="7"/>
        <v>86</v>
      </c>
      <c r="M34" s="49">
        <f t="shared" si="8"/>
        <v>0.36046079524340396</v>
      </c>
      <c r="N34" s="49">
        <f t="shared" si="9"/>
        <v>0.48691082315407641</v>
      </c>
      <c r="O34" s="49">
        <f t="shared" si="10"/>
        <v>0.67185935587074153</v>
      </c>
    </row>
    <row r="35" spans="1:15" ht="16">
      <c r="A35" s="14">
        <f>IF('Mortality Tables'!Z32+MAX($B$2:$C$2)&gt;120,"",'Mortality Tables'!Z32)</f>
        <v>27</v>
      </c>
      <c r="B35" s="14">
        <f t="shared" si="0"/>
        <v>87</v>
      </c>
      <c r="C35" s="14">
        <f t="shared" si="1"/>
        <v>87</v>
      </c>
      <c r="D35" s="15">
        <f>IF(A35="","",VLOOKUP(B35,'Mortality Tables'!$Z$5:$AD$124,IF($B$3="Male",3,5))/VLOOKUP($B$2,'Mortality Tables'!$Z$5:$AD$124,IF($B$3="Male",3,5)))</f>
        <v>0.32048959494611667</v>
      </c>
      <c r="E35" s="16">
        <f>IF(A35="","",VLOOKUP(C35,'Mortality Tables'!$Z$5:$AD$124,IF($C$3="Male",3,5))/VLOOKUP($C$2,'Mortality Tables'!$Z$5:$AD$124,IF($C$3="Male",3,5)))</f>
        <v>0.44573126761794463</v>
      </c>
      <c r="F35" s="17">
        <f t="shared" si="2"/>
        <v>0.14285223341369421</v>
      </c>
      <c r="G35" s="16">
        <f t="shared" si="3"/>
        <v>0.17763736153242249</v>
      </c>
      <c r="H35" s="16">
        <f t="shared" si="4"/>
        <v>0.30287903420425044</v>
      </c>
      <c r="I35" s="16">
        <f t="shared" si="5"/>
        <v>0.62336862915036706</v>
      </c>
      <c r="J35" s="16">
        <f t="shared" si="6"/>
        <v>0.376631370849633</v>
      </c>
      <c r="L35" s="47">
        <f t="shared" si="7"/>
        <v>87</v>
      </c>
      <c r="M35" s="49">
        <f t="shared" si="8"/>
        <v>0.32048959494611667</v>
      </c>
      <c r="N35" s="49">
        <f t="shared" si="9"/>
        <v>0.44573126761794463</v>
      </c>
      <c r="O35" s="49">
        <f t="shared" si="10"/>
        <v>0.62336862915036706</v>
      </c>
    </row>
    <row r="36" spans="1:15" ht="16">
      <c r="A36" s="14">
        <f>IF('Mortality Tables'!Z33+MAX($B$2:$C$2)&gt;120,"",'Mortality Tables'!Z33)</f>
        <v>28</v>
      </c>
      <c r="B36" s="14">
        <f t="shared" si="0"/>
        <v>88</v>
      </c>
      <c r="C36" s="14">
        <f t="shared" si="1"/>
        <v>88</v>
      </c>
      <c r="D36" s="15">
        <f>IF(A36="","",VLOOKUP(B36,'Mortality Tables'!$Z$5:$AD$124,IF($B$3="Male",3,5))/VLOOKUP($B$2,'Mortality Tables'!$Z$5:$AD$124,IF($B$3="Male",3,5)))</f>
        <v>0.28104096989966554</v>
      </c>
      <c r="E36" s="16">
        <f>IF(A36="","",VLOOKUP(C36,'Mortality Tables'!$Z$5:$AD$124,IF($C$3="Male",3,5))/VLOOKUP($C$2,'Mortality Tables'!$Z$5:$AD$124,IF($C$3="Male",3,5)))</f>
        <v>0.40352468151126458</v>
      </c>
      <c r="F36" s="17">
        <f t="shared" si="2"/>
        <v>0.11340696787037943</v>
      </c>
      <c r="G36" s="16">
        <f t="shared" si="3"/>
        <v>0.16763400202928613</v>
      </c>
      <c r="H36" s="16">
        <f t="shared" si="4"/>
        <v>0.29011771364088518</v>
      </c>
      <c r="I36" s="16">
        <f t="shared" si="5"/>
        <v>0.57115868354055066</v>
      </c>
      <c r="J36" s="16">
        <f t="shared" si="6"/>
        <v>0.42884131645944934</v>
      </c>
      <c r="L36" s="47">
        <f t="shared" si="7"/>
        <v>88</v>
      </c>
      <c r="M36" s="49">
        <f t="shared" si="8"/>
        <v>0.28104096989966554</v>
      </c>
      <c r="N36" s="49">
        <f t="shared" si="9"/>
        <v>0.40352468151126458</v>
      </c>
      <c r="O36" s="49">
        <f t="shared" si="10"/>
        <v>0.57115868354055066</v>
      </c>
    </row>
    <row r="37" spans="1:15" ht="16">
      <c r="A37" s="14">
        <f>IF('Mortality Tables'!Z34+MAX($B$2:$C$2)&gt;120,"",'Mortality Tables'!Z34)</f>
        <v>29</v>
      </c>
      <c r="B37" s="14">
        <f t="shared" si="0"/>
        <v>89</v>
      </c>
      <c r="C37" s="14">
        <f t="shared" si="1"/>
        <v>89</v>
      </c>
      <c r="D37" s="15">
        <f>IF(A37="","",VLOOKUP(B37,'Mortality Tables'!$Z$5:$AD$124,IF($B$3="Male",3,5))/VLOOKUP($B$2,'Mortality Tables'!$Z$5:$AD$124,IF($B$3="Male",3,5)))</f>
        <v>0.24266072092159049</v>
      </c>
      <c r="E37" s="16">
        <f>IF(A37="","",VLOOKUP(C37,'Mortality Tables'!$Z$5:$AD$124,IF($C$3="Male",3,5))/VLOOKUP($C$2,'Mortality Tables'!$Z$5:$AD$124,IF($C$3="Male",3,5)))</f>
        <v>0.36073902497650939</v>
      </c>
      <c r="F37" s="17">
        <f t="shared" si="2"/>
        <v>8.7537191865351402E-2</v>
      </c>
      <c r="G37" s="16">
        <f t="shared" si="3"/>
        <v>0.15512352905623908</v>
      </c>
      <c r="H37" s="16">
        <f t="shared" si="4"/>
        <v>0.27320183311115798</v>
      </c>
      <c r="I37" s="16">
        <f t="shared" si="5"/>
        <v>0.51586255403274861</v>
      </c>
      <c r="J37" s="16">
        <f t="shared" si="6"/>
        <v>0.48413744596725145</v>
      </c>
      <c r="L37" s="47">
        <f t="shared" si="7"/>
        <v>89</v>
      </c>
      <c r="M37" s="49">
        <f t="shared" si="8"/>
        <v>0.24266072092159049</v>
      </c>
      <c r="N37" s="49">
        <f t="shared" si="9"/>
        <v>0.36073902497650939</v>
      </c>
      <c r="O37" s="49">
        <f t="shared" si="10"/>
        <v>0.51586255403274861</v>
      </c>
    </row>
    <row r="38" spans="1:15" ht="16">
      <c r="A38" s="14">
        <f>IF('Mortality Tables'!Z35+MAX($B$2:$C$2)&gt;120,"",'Mortality Tables'!Z35)</f>
        <v>30</v>
      </c>
      <c r="B38" s="14">
        <f>IF(A38="","",$B$2+A38)</f>
        <v>90</v>
      </c>
      <c r="C38" s="14">
        <f t="shared" si="1"/>
        <v>90</v>
      </c>
      <c r="D38" s="15">
        <f>IF(A38="","",VLOOKUP(B38,'Mortality Tables'!$Z$5:$AD$124,IF($B$3="Male",3,5))/VLOOKUP($B$2,'Mortality Tables'!$Z$5:$AD$124,IF($B$3="Male",3,5)))</f>
        <v>0.20595271274619101</v>
      </c>
      <c r="E38" s="16">
        <f>IF(A38="","",VLOOKUP(C38,'Mortality Tables'!$Z$5:$AD$124,IF($C$3="Male",3,5))/VLOOKUP($C$2,'Mortality Tables'!$Z$5:$AD$124,IF($C$3="Male",3,5)))</f>
        <v>0.31798614601315472</v>
      </c>
      <c r="F38" s="17">
        <f t="shared" si="2"/>
        <v>6.5490109387115608E-2</v>
      </c>
      <c r="G38" s="16">
        <f t="shared" si="3"/>
        <v>0.1404626033590754</v>
      </c>
      <c r="H38" s="16">
        <f t="shared" si="4"/>
        <v>0.25249603662603914</v>
      </c>
      <c r="I38" s="16">
        <f t="shared" si="5"/>
        <v>0.45844874937223012</v>
      </c>
      <c r="J38" s="16">
        <f t="shared" si="6"/>
        <v>0.54155125062776988</v>
      </c>
      <c r="L38" s="47">
        <f t="shared" si="7"/>
        <v>90</v>
      </c>
      <c r="M38" s="49">
        <f t="shared" si="8"/>
        <v>0.20595271274619101</v>
      </c>
      <c r="N38" s="49">
        <f t="shared" si="9"/>
        <v>0.31798614601315472</v>
      </c>
      <c r="O38" s="49">
        <f t="shared" si="10"/>
        <v>0.45844874937223012</v>
      </c>
    </row>
    <row r="39" spans="1:15" ht="16">
      <c r="A39" s="14">
        <f>IF('Mortality Tables'!Z36+MAX($B$2:$C$2)&gt;120,"",'Mortality Tables'!Z36)</f>
        <v>31</v>
      </c>
      <c r="B39" s="14">
        <f t="shared" si="0"/>
        <v>91</v>
      </c>
      <c r="C39" s="14">
        <f t="shared" si="1"/>
        <v>91</v>
      </c>
      <c r="D39" s="15">
        <f>IF(A39="","",VLOOKUP(B39,'Mortality Tables'!$Z$5:$AD$124,IF($B$3="Male",3,5))/VLOOKUP($B$2,'Mortality Tables'!$Z$5:$AD$124,IF($B$3="Male",3,5)))</f>
        <v>0.17149758454106281</v>
      </c>
      <c r="E39" s="16">
        <f>IF(A39="","",VLOOKUP(C39,'Mortality Tables'!$Z$5:$AD$124,IF($C$3="Male",3,5))/VLOOKUP($C$2,'Mortality Tables'!$Z$5:$AD$124,IF($C$3="Male",3,5)))</f>
        <v>0.27595437362061054</v>
      </c>
      <c r="F39" s="17">
        <f t="shared" si="2"/>
        <v>4.7325508519476693E-2</v>
      </c>
      <c r="G39" s="16">
        <f t="shared" si="3"/>
        <v>0.12417207602158613</v>
      </c>
      <c r="H39" s="16">
        <f t="shared" si="4"/>
        <v>0.22862886510113387</v>
      </c>
      <c r="I39" s="16">
        <f t="shared" si="5"/>
        <v>0.40012644964219657</v>
      </c>
      <c r="J39" s="16">
        <f t="shared" si="6"/>
        <v>0.59987355035780343</v>
      </c>
      <c r="L39" s="47">
        <f t="shared" si="7"/>
        <v>91</v>
      </c>
      <c r="M39" s="49">
        <f t="shared" si="8"/>
        <v>0.17149758454106281</v>
      </c>
      <c r="N39" s="49">
        <f t="shared" si="9"/>
        <v>0.27595437362061054</v>
      </c>
      <c r="O39" s="49">
        <f t="shared" si="10"/>
        <v>0.40012644964219657</v>
      </c>
    </row>
    <row r="40" spans="1:15" ht="16">
      <c r="A40" s="14">
        <f>IF('Mortality Tables'!Z37+MAX($B$2:$C$2)&gt;120,"",'Mortality Tables'!Z37)</f>
        <v>32</v>
      </c>
      <c r="B40" s="14">
        <f t="shared" si="0"/>
        <v>92</v>
      </c>
      <c r="C40" s="14">
        <f t="shared" si="1"/>
        <v>92</v>
      </c>
      <c r="D40" s="15">
        <f>IF(A40="","",VLOOKUP(B40,'Mortality Tables'!$Z$5:$AD$124,IF($B$3="Male",3,5))/VLOOKUP($B$2,'Mortality Tables'!$Z$5:$AD$124,IF($B$3="Male",3,5)))</f>
        <v>0.13985274990709773</v>
      </c>
      <c r="E40" s="16">
        <f>IF(A40="","",VLOOKUP(C40,'Mortality Tables'!$Z$5:$AD$124,IF($C$3="Male",3,5))/VLOOKUP($C$2,'Mortality Tables'!$Z$5:$AD$124,IF($C$3="Male",3,5)))</f>
        <v>0.23536481436968731</v>
      </c>
      <c r="F40" s="17">
        <f t="shared" si="2"/>
        <v>3.2916416520974365E-2</v>
      </c>
      <c r="G40" s="16">
        <f t="shared" si="3"/>
        <v>0.10693633338612336</v>
      </c>
      <c r="H40" s="16">
        <f t="shared" si="4"/>
        <v>0.20244839784871296</v>
      </c>
      <c r="I40" s="16">
        <f t="shared" si="5"/>
        <v>0.34230114775581078</v>
      </c>
      <c r="J40" s="16">
        <f t="shared" si="6"/>
        <v>0.65769885224418922</v>
      </c>
      <c r="L40" s="47">
        <f t="shared" si="7"/>
        <v>92</v>
      </c>
      <c r="M40" s="49">
        <f t="shared" si="8"/>
        <v>0.13985274990709773</v>
      </c>
      <c r="N40" s="49">
        <f t="shared" si="9"/>
        <v>0.23536481436968731</v>
      </c>
      <c r="O40" s="49">
        <f t="shared" si="10"/>
        <v>0.34230114775581078</v>
      </c>
    </row>
    <row r="41" spans="1:15" ht="16">
      <c r="A41" s="14">
        <f>IF('Mortality Tables'!Z38+MAX($B$2:$C$2)&gt;120,"",'Mortality Tables'!Z38)</f>
        <v>33</v>
      </c>
      <c r="B41" s="14">
        <f t="shared" si="0"/>
        <v>93</v>
      </c>
      <c r="C41" s="14">
        <f t="shared" si="1"/>
        <v>93</v>
      </c>
      <c r="D41" s="15">
        <f>IF(A41="","",VLOOKUP(B41,'Mortality Tables'!$Z$5:$AD$124,IF($B$3="Male",3,5))/VLOOKUP($B$2,'Mortality Tables'!$Z$5:$AD$124,IF($B$3="Male",3,5)))</f>
        <v>0.11147110739502043</v>
      </c>
      <c r="E41" s="16">
        <f>IF(A41="","",VLOOKUP(C41,'Mortality Tables'!$Z$5:$AD$124,IF($C$3="Male",3,5))/VLOOKUP($C$2,'Mortality Tables'!$Z$5:$AD$124,IF($C$3="Male",3,5)))</f>
        <v>0.1969604265454625</v>
      </c>
      <c r="F41" s="17">
        <f t="shared" si="2"/>
        <v>2.1955396860018284E-2</v>
      </c>
      <c r="G41" s="16">
        <f t="shared" si="3"/>
        <v>8.9515710535002152E-2</v>
      </c>
      <c r="H41" s="16">
        <f t="shared" si="4"/>
        <v>0.17500502968544421</v>
      </c>
      <c r="I41" s="16">
        <f t="shared" si="5"/>
        <v>0.28647613708046471</v>
      </c>
      <c r="J41" s="16">
        <f t="shared" si="6"/>
        <v>0.71352386291953529</v>
      </c>
      <c r="L41" s="47">
        <f t="shared" si="7"/>
        <v>93</v>
      </c>
      <c r="M41" s="49">
        <f t="shared" si="8"/>
        <v>0.11147110739502043</v>
      </c>
      <c r="N41" s="49">
        <f t="shared" si="9"/>
        <v>0.1969604265454625</v>
      </c>
      <c r="O41" s="49">
        <f t="shared" si="10"/>
        <v>0.28647613708046471</v>
      </c>
    </row>
    <row r="42" spans="1:15" ht="16">
      <c r="A42" s="14">
        <f>IF('Mortality Tables'!Z39+MAX($B$2:$C$2)&gt;120,"",'Mortality Tables'!Z39)</f>
        <v>34</v>
      </c>
      <c r="B42" s="14">
        <f t="shared" si="0"/>
        <v>94</v>
      </c>
      <c r="C42" s="14">
        <f t="shared" si="1"/>
        <v>94</v>
      </c>
      <c r="D42" s="15">
        <f>IF(A42="","",VLOOKUP(B42,'Mortality Tables'!$Z$5:$AD$124,IF($B$3="Male",3,5))/VLOOKUP($B$2,'Mortality Tables'!$Z$5:$AD$124,IF($B$3="Male",3,5)))</f>
        <v>8.6666202155332592E-2</v>
      </c>
      <c r="E42" s="16">
        <f>IF(A42="","",VLOOKUP(C42,'Mortality Tables'!$Z$5:$AD$124,IF($C$3="Male",3,5))/VLOOKUP($C$2,'Mortality Tables'!$Z$5:$AD$124,IF($C$3="Male",3,5)))</f>
        <v>0.16142953914734612</v>
      </c>
      <c r="F42" s="17">
        <f t="shared" si="2"/>
        <v>1.3990485073586075E-2</v>
      </c>
      <c r="G42" s="16">
        <f t="shared" si="3"/>
        <v>7.2675717081746513E-2</v>
      </c>
      <c r="H42" s="16">
        <f t="shared" si="4"/>
        <v>0.14743905407376004</v>
      </c>
      <c r="I42" s="16">
        <f t="shared" si="5"/>
        <v>0.23410525622909262</v>
      </c>
      <c r="J42" s="16">
        <f t="shared" si="6"/>
        <v>0.76589474377090738</v>
      </c>
      <c r="L42" s="47">
        <f t="shared" si="7"/>
        <v>94</v>
      </c>
      <c r="M42" s="49">
        <f t="shared" si="8"/>
        <v>8.6666202155332592E-2</v>
      </c>
      <c r="N42" s="49">
        <f t="shared" si="9"/>
        <v>0.16142953914734612</v>
      </c>
      <c r="O42" s="49">
        <f t="shared" si="10"/>
        <v>0.23410525622909262</v>
      </c>
    </row>
    <row r="43" spans="1:15" ht="16">
      <c r="A43" s="14">
        <f>IF('Mortality Tables'!Z40+MAX($B$2:$C$2)&gt;120,"",'Mortality Tables'!Z40)</f>
        <v>35</v>
      </c>
      <c r="B43" s="14">
        <f t="shared" si="0"/>
        <v>95</v>
      </c>
      <c r="C43" s="14">
        <f t="shared" si="1"/>
        <v>95</v>
      </c>
      <c r="D43" s="15">
        <f>IF(A43="","",VLOOKUP(B43,'Mortality Tables'!$Z$5:$AD$124,IF($B$3="Male",3,5))/VLOOKUP($B$2,'Mortality Tables'!$Z$5:$AD$124,IF($B$3="Male",3,5)))</f>
        <v>6.5577387588257152E-2</v>
      </c>
      <c r="E43" s="16">
        <f>IF(A43="","",VLOOKUP(C43,'Mortality Tables'!$Z$5:$AD$124,IF($C$3="Male",3,5))/VLOOKUP($C$2,'Mortality Tables'!$Z$5:$AD$124,IF($C$3="Male",3,5)))</f>
        <v>0.12935122260341322</v>
      </c>
      <c r="F43" s="17">
        <f t="shared" si="2"/>
        <v>8.4825152596789584E-3</v>
      </c>
      <c r="G43" s="16">
        <f t="shared" si="3"/>
        <v>5.709487232857819E-2</v>
      </c>
      <c r="H43" s="16">
        <f t="shared" si="4"/>
        <v>0.12086870734373427</v>
      </c>
      <c r="I43" s="16">
        <f t="shared" si="5"/>
        <v>0.18644609493199149</v>
      </c>
      <c r="J43" s="16">
        <f t="shared" si="6"/>
        <v>0.81355390506800851</v>
      </c>
      <c r="L43" s="47">
        <f t="shared" si="7"/>
        <v>95</v>
      </c>
      <c r="M43" s="49">
        <f t="shared" si="8"/>
        <v>6.5577387588257152E-2</v>
      </c>
      <c r="N43" s="49">
        <f t="shared" si="9"/>
        <v>0.12935122260341322</v>
      </c>
      <c r="O43" s="49">
        <f t="shared" si="10"/>
        <v>0.18644609493199149</v>
      </c>
    </row>
    <row r="44" spans="1:15" ht="16">
      <c r="A44" s="14">
        <f>IF('Mortality Tables'!Z41+MAX($B$2:$C$2)&gt;120,"",'Mortality Tables'!Z41)</f>
        <v>36</v>
      </c>
      <c r="B44" s="14">
        <f t="shared" si="0"/>
        <v>96</v>
      </c>
      <c r="C44" s="14">
        <f t="shared" si="1"/>
        <v>96</v>
      </c>
      <c r="D44" s="15">
        <f>IF(A44="","",VLOOKUP(B44,'Mortality Tables'!$Z$5:$AD$124,IF($B$3="Male",3,5))/VLOOKUP($B$2,'Mortality Tables'!$Z$5:$AD$124,IF($B$3="Male",3,5)))</f>
        <v>4.8274340393905608E-2</v>
      </c>
      <c r="E44" s="16">
        <f>IF(A44="","",VLOOKUP(C44,'Mortality Tables'!$Z$5:$AD$124,IF($C$3="Male",3,5))/VLOOKUP($C$2,'Mortality Tables'!$Z$5:$AD$124,IF($C$3="Male",3,5)))</f>
        <v>0.1012499180560715</v>
      </c>
      <c r="F44" s="17">
        <f t="shared" si="2"/>
        <v>4.8877730090938452E-3</v>
      </c>
      <c r="G44" s="16">
        <f t="shared" si="3"/>
        <v>4.338656738481176E-2</v>
      </c>
      <c r="H44" s="16">
        <f t="shared" si="4"/>
        <v>9.6362145046977654E-2</v>
      </c>
      <c r="I44" s="16">
        <f t="shared" si="5"/>
        <v>0.14463648544088337</v>
      </c>
      <c r="J44" s="16">
        <f t="shared" si="6"/>
        <v>0.85536351455911663</v>
      </c>
      <c r="L44" s="47">
        <f t="shared" si="7"/>
        <v>96</v>
      </c>
      <c r="M44" s="49">
        <f t="shared" si="8"/>
        <v>4.8274340393905608E-2</v>
      </c>
      <c r="N44" s="49">
        <f t="shared" si="9"/>
        <v>0.1012499180560715</v>
      </c>
      <c r="O44" s="49">
        <f t="shared" si="10"/>
        <v>0.14463648544088337</v>
      </c>
    </row>
    <row r="45" spans="1:15" ht="16">
      <c r="A45" s="14">
        <f>IF('Mortality Tables'!Z42+MAX($B$2:$C$2)&gt;120,"",'Mortality Tables'!Z42)</f>
        <v>37</v>
      </c>
      <c r="B45" s="14">
        <f t="shared" si="0"/>
        <v>97</v>
      </c>
      <c r="C45" s="14">
        <f t="shared" si="1"/>
        <v>97</v>
      </c>
      <c r="D45" s="15">
        <f>IF(A45="","",VLOOKUP(B45,'Mortality Tables'!$Z$5:$AD$124,IF($B$3="Male",3,5))/VLOOKUP($B$2,'Mortality Tables'!$Z$5:$AD$124,IF($B$3="Male",3,5)))</f>
        <v>3.4571256038647344E-2</v>
      </c>
      <c r="E45" s="16">
        <f>IF(A45="","",VLOOKUP(C45,'Mortality Tables'!$Z$5:$AD$124,IF($C$3="Male",3,5))/VLOOKUP($C$2,'Mortality Tables'!$Z$5:$AD$124,IF($C$3="Male",3,5)))</f>
        <v>7.7387846076524699E-2</v>
      </c>
      <c r="F45" s="17">
        <f t="shared" si="2"/>
        <v>2.6753950409909655E-3</v>
      </c>
      <c r="G45" s="16">
        <f t="shared" si="3"/>
        <v>3.1895860997656379E-2</v>
      </c>
      <c r="H45" s="16">
        <f t="shared" si="4"/>
        <v>7.4712451035533742E-2</v>
      </c>
      <c r="I45" s="16">
        <f t="shared" si="5"/>
        <v>0.109283707074181</v>
      </c>
      <c r="J45" s="16">
        <f t="shared" si="6"/>
        <v>0.890716292925819</v>
      </c>
      <c r="L45" s="47">
        <f t="shared" si="7"/>
        <v>97</v>
      </c>
      <c r="M45" s="49">
        <f t="shared" si="8"/>
        <v>3.4571256038647344E-2</v>
      </c>
      <c r="N45" s="49">
        <f t="shared" si="9"/>
        <v>7.7387846076524699E-2</v>
      </c>
      <c r="O45" s="49">
        <f t="shared" si="10"/>
        <v>0.109283707074181</v>
      </c>
    </row>
    <row r="46" spans="1:15" ht="16">
      <c r="A46" s="14">
        <f>IF('Mortality Tables'!Z43+MAX($B$2:$C$2)&gt;120,"",'Mortality Tables'!Z43)</f>
        <v>38</v>
      </c>
      <c r="B46" s="14">
        <f t="shared" si="0"/>
        <v>98</v>
      </c>
      <c r="C46" s="14">
        <f t="shared" si="1"/>
        <v>98</v>
      </c>
      <c r="D46" s="15">
        <f>IF(A46="","",VLOOKUP(B46,'Mortality Tables'!$Z$5:$AD$124,IF($B$3="Male",3,5))/VLOOKUP($B$2,'Mortality Tables'!$Z$5:$AD$124,IF($B$3="Male",3,5)))</f>
        <v>2.4096525455221108E-2</v>
      </c>
      <c r="E46" s="16">
        <f>IF(A46="","",VLOOKUP(C46,'Mortality Tables'!$Z$5:$AD$124,IF($C$3="Male",3,5))/VLOOKUP($C$2,'Mortality Tables'!$Z$5:$AD$124,IF($C$3="Male",3,5)))</f>
        <v>5.7743154950505866E-2</v>
      </c>
      <c r="F46" s="17">
        <f t="shared" si="2"/>
        <v>1.3914094031296413E-3</v>
      </c>
      <c r="G46" s="16">
        <f t="shared" si="3"/>
        <v>2.2705116052091467E-2</v>
      </c>
      <c r="H46" s="16">
        <f t="shared" si="4"/>
        <v>5.6351745547376222E-2</v>
      </c>
      <c r="I46" s="16">
        <f t="shared" si="5"/>
        <v>8.0448271002597327E-2</v>
      </c>
      <c r="J46" s="16">
        <f t="shared" si="6"/>
        <v>0.91955172899740267</v>
      </c>
      <c r="L46" s="47">
        <f t="shared" si="7"/>
        <v>98</v>
      </c>
      <c r="M46" s="49">
        <f t="shared" si="8"/>
        <v>2.4096525455221108E-2</v>
      </c>
      <c r="N46" s="49">
        <f t="shared" si="9"/>
        <v>5.7743154950505866E-2</v>
      </c>
      <c r="O46" s="49">
        <f t="shared" si="10"/>
        <v>8.0448271002597327E-2</v>
      </c>
    </row>
    <row r="47" spans="1:15" ht="16">
      <c r="A47" s="14">
        <f>IF('Mortality Tables'!Z44+MAX($B$2:$C$2)&gt;120,"",'Mortality Tables'!Z44)</f>
        <v>39</v>
      </c>
      <c r="B47" s="14">
        <f t="shared" si="0"/>
        <v>99</v>
      </c>
      <c r="C47" s="14">
        <f t="shared" si="1"/>
        <v>99</v>
      </c>
      <c r="D47" s="15">
        <f>IF(A47="","",VLOOKUP(B47,'Mortality Tables'!$Z$5:$AD$124,IF($B$3="Male",3,5))/VLOOKUP($B$2,'Mortality Tables'!$Z$5:$AD$124,IF($B$3="Male",3,5)))</f>
        <v>1.637402452619844E-2</v>
      </c>
      <c r="E47" s="16">
        <f>IF(A47="","",VLOOKUP(C47,'Mortality Tables'!$Z$5:$AD$124,IF($C$3="Male",3,5))/VLOOKUP($C$2,'Mortality Tables'!$Z$5:$AD$124,IF($C$3="Male",3,5)))</f>
        <v>4.2086401678211656E-2</v>
      </c>
      <c r="F47" s="17">
        <f t="shared" si="2"/>
        <v>6.8912377329847683E-4</v>
      </c>
      <c r="G47" s="16">
        <f t="shared" si="3"/>
        <v>1.5684900752899963E-2</v>
      </c>
      <c r="H47" s="16">
        <f t="shared" si="4"/>
        <v>4.1397277904913182E-2</v>
      </c>
      <c r="I47" s="16">
        <f t="shared" si="5"/>
        <v>5.7771302431111615E-2</v>
      </c>
      <c r="J47" s="16">
        <f t="shared" si="6"/>
        <v>0.94222869756888838</v>
      </c>
      <c r="L47" s="47">
        <f t="shared" si="7"/>
        <v>99</v>
      </c>
      <c r="M47" s="49">
        <f t="shared" si="8"/>
        <v>1.637402452619844E-2</v>
      </c>
      <c r="N47" s="49">
        <f t="shared" si="9"/>
        <v>4.2086401678211656E-2</v>
      </c>
      <c r="O47" s="49">
        <f t="shared" si="10"/>
        <v>5.7771302431111615E-2</v>
      </c>
    </row>
    <row r="48" spans="1:15" ht="16">
      <c r="A48" s="14">
        <f>IF('Mortality Tables'!Z45+MAX($B$2:$C$2)&gt;120,"",'Mortality Tables'!Z45)</f>
        <v>40</v>
      </c>
      <c r="B48" s="14">
        <f t="shared" si="0"/>
        <v>100</v>
      </c>
      <c r="C48" s="14">
        <f t="shared" si="1"/>
        <v>100</v>
      </c>
      <c r="D48" s="15">
        <f>IF(A48="","",VLOOKUP(B48,'Mortality Tables'!$Z$5:$AD$124,IF($B$3="Male",3,5))/VLOOKUP($B$2,'Mortality Tables'!$Z$5:$AD$124,IF($B$3="Male",3,5)))</f>
        <v>1.085795243403939E-2</v>
      </c>
      <c r="E48" s="16">
        <f>IF(A48="","",VLOOKUP(C48,'Mortality Tables'!$Z$5:$AD$124,IF($C$3="Male",3,5))/VLOOKUP($C$2,'Mortality Tables'!$Z$5:$AD$124,IF($C$3="Male",3,5)))</f>
        <v>2.9991477831435878E-2</v>
      </c>
      <c r="F48" s="17">
        <f t="shared" si="2"/>
        <v>3.256460397202776E-4</v>
      </c>
      <c r="G48" s="16">
        <f t="shared" si="3"/>
        <v>1.0532306394319112E-2</v>
      </c>
      <c r="H48" s="16">
        <f t="shared" si="4"/>
        <v>2.9665831791715599E-2</v>
      </c>
      <c r="I48" s="16">
        <f t="shared" si="5"/>
        <v>4.0523784225754977E-2</v>
      </c>
      <c r="J48" s="16">
        <f t="shared" si="6"/>
        <v>0.95947621577424502</v>
      </c>
      <c r="L48" s="47">
        <f t="shared" si="7"/>
        <v>100</v>
      </c>
      <c r="M48" s="49">
        <f t="shared" si="8"/>
        <v>1.085795243403939E-2</v>
      </c>
      <c r="N48" s="49">
        <f t="shared" si="9"/>
        <v>2.9991477831435878E-2</v>
      </c>
      <c r="O48" s="49">
        <f t="shared" si="10"/>
        <v>4.0523784225754977E-2</v>
      </c>
    </row>
    <row r="49" spans="1:15" ht="16">
      <c r="A49" s="14">
        <f>IF('Mortality Tables'!Z46+MAX($B$2:$C$2)&gt;120,"",'Mortality Tables'!Z46)</f>
        <v>41</v>
      </c>
      <c r="B49" s="14">
        <f t="shared" si="0"/>
        <v>101</v>
      </c>
      <c r="C49" s="14">
        <f t="shared" si="1"/>
        <v>101</v>
      </c>
      <c r="D49" s="15">
        <f>IF(A49="","",VLOOKUP(B49,'Mortality Tables'!$Z$5:$AD$124,IF($B$3="Male",3,5))/VLOOKUP($B$2,'Mortality Tables'!$Z$5:$AD$124,IF($B$3="Male",3,5)))</f>
        <v>7.025733927907841E-3</v>
      </c>
      <c r="E49" s="16">
        <f>IF(A49="","",VLOOKUP(C49,'Mortality Tables'!$Z$5:$AD$124,IF($C$3="Male",3,5))/VLOOKUP($C$2,'Mortality Tables'!$Z$5:$AD$124,IF($C$3="Male",3,5)))</f>
        <v>2.0857461267836462E-2</v>
      </c>
      <c r="F49" s="17">
        <f t="shared" si="2"/>
        <v>1.4653897327946233E-4</v>
      </c>
      <c r="G49" s="16">
        <f t="shared" si="3"/>
        <v>6.879194954628378E-3</v>
      </c>
      <c r="H49" s="16">
        <f t="shared" si="4"/>
        <v>2.0710922294557E-2</v>
      </c>
      <c r="I49" s="16">
        <f t="shared" si="5"/>
        <v>2.7736656222464906E-2</v>
      </c>
      <c r="J49" s="16">
        <f t="shared" si="6"/>
        <v>0.97226334377753509</v>
      </c>
      <c r="L49" s="47">
        <f t="shared" si="7"/>
        <v>101</v>
      </c>
      <c r="M49" s="49">
        <f t="shared" si="8"/>
        <v>7.025733927907841E-3</v>
      </c>
      <c r="N49" s="49">
        <f t="shared" si="9"/>
        <v>2.0857461267836462E-2</v>
      </c>
      <c r="O49" s="49">
        <f t="shared" si="10"/>
        <v>2.7736656222464906E-2</v>
      </c>
    </row>
    <row r="50" spans="1:15" ht="16">
      <c r="A50" s="14">
        <f>IF('Mortality Tables'!Z47+MAX($B$2:$C$2)&gt;120,"",'Mortality Tables'!Z47)</f>
        <v>42</v>
      </c>
      <c r="B50" s="14">
        <f t="shared" si="0"/>
        <v>102</v>
      </c>
      <c r="C50" s="14">
        <f t="shared" si="1"/>
        <v>102</v>
      </c>
      <c r="D50" s="15">
        <f>IF(A50="","",VLOOKUP(B50,'Mortality Tables'!$Z$5:$AD$124,IF($B$3="Male",3,5))/VLOOKUP($B$2,'Mortality Tables'!$Z$5:$AD$124,IF($B$3="Male",3,5)))</f>
        <v>4.412857673727239E-3</v>
      </c>
      <c r="E50" s="16">
        <f>IF(A50="","",VLOOKUP(C50,'Mortality Tables'!$Z$5:$AD$124,IF($C$3="Male",3,5))/VLOOKUP($C$2,'Mortality Tables'!$Z$5:$AD$124,IF($C$3="Male",3,5)))</f>
        <v>1.4116207416471823E-2</v>
      </c>
      <c r="F50" s="17">
        <f t="shared" si="2"/>
        <v>6.2292814221703047E-5</v>
      </c>
      <c r="G50" s="16">
        <f t="shared" si="3"/>
        <v>4.3505648595055357E-3</v>
      </c>
      <c r="H50" s="16">
        <f t="shared" si="4"/>
        <v>1.405391460225012E-2</v>
      </c>
      <c r="I50" s="16">
        <f t="shared" si="5"/>
        <v>1.8466772275977372E-2</v>
      </c>
      <c r="J50" s="16">
        <f t="shared" si="6"/>
        <v>0.98153322772402263</v>
      </c>
      <c r="L50" s="47">
        <f t="shared" si="7"/>
        <v>102</v>
      </c>
      <c r="M50" s="49">
        <f t="shared" si="8"/>
        <v>4.412857673727239E-3</v>
      </c>
      <c r="N50" s="49">
        <f t="shared" si="9"/>
        <v>1.4116207416471823E-2</v>
      </c>
      <c r="O50" s="49">
        <f t="shared" si="10"/>
        <v>1.8466772275977372E-2</v>
      </c>
    </row>
    <row r="51" spans="1:15" ht="16">
      <c r="A51" s="14">
        <f>IF('Mortality Tables'!Z48+MAX($B$2:$C$2)&gt;120,"",'Mortality Tables'!Z48)</f>
        <v>43</v>
      </c>
      <c r="B51" s="14">
        <f t="shared" si="0"/>
        <v>103</v>
      </c>
      <c r="C51" s="14">
        <f t="shared" si="1"/>
        <v>103</v>
      </c>
      <c r="D51" s="15">
        <f>IF(A51="","",VLOOKUP(B51,'Mortality Tables'!$Z$5:$AD$124,IF($B$3="Male",3,5))/VLOOKUP($B$2,'Mortality Tables'!$Z$5:$AD$124,IF($B$3="Male",3,5)))</f>
        <v>2.6941657376439985E-3</v>
      </c>
      <c r="E51" s="16">
        <f>IF(A51="","",VLOOKUP(C51,'Mortality Tables'!$Z$5:$AD$124,IF($C$3="Male",3,5))/VLOOKUP($C$2,'Mortality Tables'!$Z$5:$AD$124,IF($C$3="Male",3,5)))</f>
        <v>9.2869785634683046E-3</v>
      </c>
      <c r="F51" s="17">
        <f t="shared" si="2"/>
        <v>2.5020659451930587E-5</v>
      </c>
      <c r="G51" s="16">
        <f t="shared" si="3"/>
        <v>2.6691450781920682E-3</v>
      </c>
      <c r="H51" s="16">
        <f t="shared" si="4"/>
        <v>9.2619579040163734E-3</v>
      </c>
      <c r="I51" s="16">
        <f t="shared" si="5"/>
        <v>1.1956123641660321E-2</v>
      </c>
      <c r="J51" s="16">
        <f t="shared" si="6"/>
        <v>0.98804387635833968</v>
      </c>
      <c r="L51" s="47">
        <f t="shared" si="7"/>
        <v>103</v>
      </c>
      <c r="M51" s="49">
        <f t="shared" si="8"/>
        <v>2.6941657376439985E-3</v>
      </c>
      <c r="N51" s="49">
        <f t="shared" si="9"/>
        <v>9.2869785634683046E-3</v>
      </c>
      <c r="O51" s="49">
        <f t="shared" si="10"/>
        <v>1.1956123641660321E-2</v>
      </c>
    </row>
    <row r="52" spans="1:15" ht="16">
      <c r="A52" s="14">
        <f>IF('Mortality Tables'!Z49+MAX($B$2:$C$2)&gt;120,"",'Mortality Tables'!Z49)</f>
        <v>44</v>
      </c>
      <c r="B52" s="14">
        <f t="shared" si="0"/>
        <v>104</v>
      </c>
      <c r="C52" s="14">
        <f t="shared" si="1"/>
        <v>104</v>
      </c>
      <c r="D52" s="15">
        <f>IF(A52="","",VLOOKUP(B52,'Mortality Tables'!$Z$5:$AD$124,IF($B$3="Male",3,5))/VLOOKUP($B$2,'Mortality Tables'!$Z$5:$AD$124,IF($B$3="Male",3,5)))</f>
        <v>1.5909513192121888E-3</v>
      </c>
      <c r="E52" s="16">
        <f>IF(A52="","",VLOOKUP(C52,'Mortality Tables'!$Z$5:$AD$124,IF($C$3="Male",3,5))/VLOOKUP($C$2,'Mortality Tables'!$Z$5:$AD$124,IF($C$3="Male",3,5)))</f>
        <v>5.9108887092192385E-3</v>
      </c>
      <c r="F52" s="17">
        <f t="shared" si="2"/>
        <v>9.4039361896487796E-6</v>
      </c>
      <c r="G52" s="16">
        <f t="shared" si="3"/>
        <v>1.5815473830225401E-3</v>
      </c>
      <c r="H52" s="16">
        <f t="shared" si="4"/>
        <v>5.9014847730295902E-3</v>
      </c>
      <c r="I52" s="16">
        <f t="shared" si="5"/>
        <v>7.4924360922417055E-3</v>
      </c>
      <c r="J52" s="16">
        <f t="shared" si="6"/>
        <v>0.99250756390775829</v>
      </c>
      <c r="L52" s="47">
        <f t="shared" si="7"/>
        <v>104</v>
      </c>
      <c r="M52" s="49">
        <f t="shared" si="8"/>
        <v>1.5909513192121888E-3</v>
      </c>
      <c r="N52" s="49">
        <f t="shared" si="9"/>
        <v>5.9108887092192385E-3</v>
      </c>
      <c r="O52" s="49">
        <f t="shared" si="10"/>
        <v>7.4924360922417055E-3</v>
      </c>
    </row>
    <row r="53" spans="1:15" ht="16">
      <c r="A53" s="14">
        <f>IF('Mortality Tables'!Z50+MAX($B$2:$C$2)&gt;120,"",'Mortality Tables'!Z50)</f>
        <v>45</v>
      </c>
      <c r="B53" s="14">
        <f t="shared" si="0"/>
        <v>105</v>
      </c>
      <c r="C53" s="14">
        <f t="shared" si="1"/>
        <v>105</v>
      </c>
      <c r="D53" s="15">
        <f>IF(A53="","",VLOOKUP(B53,'Mortality Tables'!$Z$5:$AD$124,IF($B$3="Male",3,5))/VLOOKUP($B$2,'Mortality Tables'!$Z$5:$AD$124,IF($B$3="Male",3,5)))</f>
        <v>9.0579710144927537E-4</v>
      </c>
      <c r="E53" s="16">
        <f>IF(A53="","",VLOOKUP(C53,'Mortality Tables'!$Z$5:$AD$124,IF($C$3="Male",3,5))/VLOOKUP($C$2,'Mortality Tables'!$Z$5:$AD$124,IF($C$3="Male",3,5)))</f>
        <v>3.638310425452877E-3</v>
      </c>
      <c r="F53" s="17">
        <f t="shared" si="2"/>
        <v>3.2955710375478958E-6</v>
      </c>
      <c r="G53" s="16">
        <f t="shared" si="3"/>
        <v>9.0250153041172745E-4</v>
      </c>
      <c r="H53" s="16">
        <f t="shared" si="4"/>
        <v>3.6350148544153291E-3</v>
      </c>
      <c r="I53" s="16">
        <f t="shared" si="5"/>
        <v>4.5408119558646431E-3</v>
      </c>
      <c r="J53" s="16">
        <f t="shared" si="6"/>
        <v>0.99545918804413536</v>
      </c>
      <c r="L53" s="47">
        <f t="shared" si="7"/>
        <v>105</v>
      </c>
      <c r="M53" s="49">
        <f t="shared" si="8"/>
        <v>9.0579710144927537E-4</v>
      </c>
      <c r="N53" s="49">
        <f t="shared" si="9"/>
        <v>3.638310425452877E-3</v>
      </c>
      <c r="O53" s="49">
        <f t="shared" si="10"/>
        <v>4.5408119558646431E-3</v>
      </c>
    </row>
    <row r="54" spans="1:15" ht="16">
      <c r="A54" s="14">
        <f>IF('Mortality Tables'!Z51+MAX($B$2:$C$2)&gt;120,"",'Mortality Tables'!Z51)</f>
        <v>46</v>
      </c>
      <c r="B54" s="14">
        <f t="shared" si="0"/>
        <v>106</v>
      </c>
      <c r="C54" s="14">
        <f t="shared" si="1"/>
        <v>106</v>
      </c>
      <c r="D54" s="15">
        <f>IF(A54="","",VLOOKUP(B54,'Mortality Tables'!$Z$5:$AD$124,IF($B$3="Male",3,5))/VLOOKUP($B$2,'Mortality Tables'!$Z$5:$AD$124,IF($B$3="Male",3,5)))</f>
        <v>4.9934968413229287E-4</v>
      </c>
      <c r="E54" s="16">
        <f>IF(A54="","",VLOOKUP(C54,'Mortality Tables'!$Z$5:$AD$124,IF($C$3="Male",3,5))/VLOOKUP($C$2,'Mortality Tables'!$Z$5:$AD$124,IF($C$3="Male",3,5)))</f>
        <v>2.1523938552979482E-3</v>
      </c>
      <c r="F54" s="17">
        <f t="shared" si="2"/>
        <v>1.0747971917713185E-6</v>
      </c>
      <c r="G54" s="16">
        <f t="shared" si="3"/>
        <v>4.9827488694052151E-4</v>
      </c>
      <c r="H54" s="16">
        <f t="shared" si="4"/>
        <v>2.1513190581061766E-3</v>
      </c>
      <c r="I54" s="16">
        <f t="shared" si="5"/>
        <v>2.6506687422385156E-3</v>
      </c>
      <c r="J54" s="16">
        <f t="shared" si="6"/>
        <v>0.99734933125776148</v>
      </c>
      <c r="L54" s="47">
        <f t="shared" si="7"/>
        <v>106</v>
      </c>
      <c r="M54" s="49">
        <f t="shared" si="8"/>
        <v>4.9934968413229287E-4</v>
      </c>
      <c r="N54" s="49">
        <f t="shared" si="9"/>
        <v>2.1523938552979482E-3</v>
      </c>
      <c r="O54" s="49">
        <f t="shared" si="10"/>
        <v>2.6506687422385156E-3</v>
      </c>
    </row>
    <row r="55" spans="1:15" ht="16">
      <c r="A55" s="14">
        <f>IF('Mortality Tables'!Z52+MAX($B$2:$C$2)&gt;120,"",'Mortality Tables'!Z52)</f>
        <v>47</v>
      </c>
      <c r="B55" s="14">
        <f t="shared" si="0"/>
        <v>107</v>
      </c>
      <c r="C55" s="14">
        <f t="shared" si="1"/>
        <v>107</v>
      </c>
      <c r="D55" s="15">
        <f>IF(A55="","",VLOOKUP(B55,'Mortality Tables'!$Z$5:$AD$124,IF($B$3="Male",3,5))/VLOOKUP($B$2,'Mortality Tables'!$Z$5:$AD$124,IF($B$3="Male",3,5)))</f>
        <v>2.6709401709401712E-4</v>
      </c>
      <c r="E55" s="16">
        <f>IF(A55="","",VLOOKUP(C55,'Mortality Tables'!$Z$5:$AD$124,IF($C$3="Male",3,5))/VLOOKUP($C$2,'Mortality Tables'!$Z$5:$AD$124,IF($C$3="Male",3,5)))</f>
        <v>1.2236959989511177E-3</v>
      </c>
      <c r="F55" s="17">
        <f t="shared" si="2"/>
        <v>3.268418800617302E-7</v>
      </c>
      <c r="G55" s="16">
        <f t="shared" si="3"/>
        <v>2.6676717521395538E-4</v>
      </c>
      <c r="H55" s="16">
        <f t="shared" si="4"/>
        <v>1.223369157071056E-3</v>
      </c>
      <c r="I55" s="16">
        <f t="shared" si="5"/>
        <v>1.4904631741650132E-3</v>
      </c>
      <c r="J55" s="16">
        <f t="shared" si="6"/>
        <v>0.99850953682583499</v>
      </c>
      <c r="L55" s="47">
        <f t="shared" si="7"/>
        <v>107</v>
      </c>
      <c r="M55" s="49">
        <f t="shared" si="8"/>
        <v>2.6709401709401712E-4</v>
      </c>
      <c r="N55" s="49">
        <f t="shared" si="9"/>
        <v>1.2236959989511177E-3</v>
      </c>
      <c r="O55" s="49">
        <f t="shared" si="10"/>
        <v>1.4904631741650132E-3</v>
      </c>
    </row>
    <row r="56" spans="1:15" ht="16">
      <c r="A56" s="14">
        <f>IF('Mortality Tables'!Z53+MAX($B$2:$C$2)&gt;120,"",'Mortality Tables'!Z53)</f>
        <v>48</v>
      </c>
      <c r="B56" s="14">
        <f t="shared" si="0"/>
        <v>108</v>
      </c>
      <c r="C56" s="14">
        <f t="shared" si="1"/>
        <v>108</v>
      </c>
      <c r="D56" s="15">
        <f>IF(A56="","",VLOOKUP(B56,'Mortality Tables'!$Z$5:$AD$124,IF($B$3="Male",3,5))/VLOOKUP($B$2,'Mortality Tables'!$Z$5:$AD$124,IF($B$3="Male",3,5)))</f>
        <v>1.2774061687105166E-4</v>
      </c>
      <c r="E56" s="16">
        <f>IF(A56="","",VLOOKUP(C56,'Mortality Tables'!$Z$5:$AD$124,IF($C$3="Male",3,5))/VLOOKUP($C$2,'Mortality Tables'!$Z$5:$AD$124,IF($C$3="Male",3,5)))</f>
        <v>6.664772851430195E-4</v>
      </c>
      <c r="F56" s="17">
        <f t="shared" si="2"/>
        <v>8.5136219534713109E-8</v>
      </c>
      <c r="G56" s="16">
        <f t="shared" si="3"/>
        <v>1.2765548065151694E-4</v>
      </c>
      <c r="H56" s="16">
        <f t="shared" si="4"/>
        <v>6.6639214892348479E-4</v>
      </c>
      <c r="I56" s="16">
        <f t="shared" si="5"/>
        <v>7.9413276579454184E-4</v>
      </c>
      <c r="J56" s="16">
        <f t="shared" si="6"/>
        <v>0.99920586723420546</v>
      </c>
      <c r="L56" s="47">
        <f t="shared" si="7"/>
        <v>108</v>
      </c>
      <c r="M56" s="49">
        <f t="shared" si="8"/>
        <v>1.2774061687105166E-4</v>
      </c>
      <c r="N56" s="49">
        <f t="shared" si="9"/>
        <v>6.664772851430195E-4</v>
      </c>
      <c r="O56" s="49">
        <f t="shared" si="10"/>
        <v>7.9413276579454184E-4</v>
      </c>
    </row>
    <row r="57" spans="1:15" ht="16">
      <c r="A57" s="14">
        <f>IF('Mortality Tables'!Z54+MAX($B$2:$C$2)&gt;120,"",'Mortality Tables'!Z54)</f>
        <v>49</v>
      </c>
      <c r="B57" s="14">
        <f t="shared" si="0"/>
        <v>109</v>
      </c>
      <c r="C57" s="14">
        <f t="shared" si="1"/>
        <v>109</v>
      </c>
      <c r="D57" s="15">
        <f>IF(A57="","",VLOOKUP(B57,'Mortality Tables'!$Z$5:$AD$124,IF($B$3="Male",3,5))/VLOOKUP($B$2,'Mortality Tables'!$Z$5:$AD$124,IF($B$3="Male",3,5)))</f>
        <v>5.806391675956893E-5</v>
      </c>
      <c r="E57" s="16">
        <f>IF(A57="","",VLOOKUP(C57,'Mortality Tables'!$Z$5:$AD$124,IF($C$3="Male",3,5))/VLOOKUP($C$2,'Mortality Tables'!$Z$5:$AD$124,IF($C$3="Male",3,5)))</f>
        <v>3.3870157113825578E-4</v>
      </c>
      <c r="F57" s="17">
        <f t="shared" si="2"/>
        <v>1.9666339832906897E-8</v>
      </c>
      <c r="G57" s="16">
        <f t="shared" si="3"/>
        <v>5.8044250419736022E-5</v>
      </c>
      <c r="H57" s="16">
        <f t="shared" si="4"/>
        <v>3.3868190479842289E-4</v>
      </c>
      <c r="I57" s="16">
        <f t="shared" si="5"/>
        <v>3.9674582155801996E-4</v>
      </c>
      <c r="J57" s="16">
        <f t="shared" si="6"/>
        <v>0.99960325417844198</v>
      </c>
      <c r="L57" s="47">
        <f t="shared" si="7"/>
        <v>109</v>
      </c>
      <c r="M57" s="49">
        <f t="shared" si="8"/>
        <v>5.806391675956893E-5</v>
      </c>
      <c r="N57" s="49">
        <f t="shared" si="9"/>
        <v>3.3870157113825578E-4</v>
      </c>
      <c r="O57" s="49">
        <f t="shared" si="10"/>
        <v>3.9674582155801996E-4</v>
      </c>
    </row>
    <row r="58" spans="1:15" ht="16">
      <c r="A58" s="14">
        <f>IF('Mortality Tables'!Z55+MAX($B$2:$C$2)&gt;120,"",'Mortality Tables'!Z55)</f>
        <v>50</v>
      </c>
      <c r="B58" s="14">
        <f t="shared" si="0"/>
        <v>110</v>
      </c>
      <c r="C58" s="14">
        <f t="shared" si="1"/>
        <v>110</v>
      </c>
      <c r="D58" s="15">
        <f>IF(A58="","",VLOOKUP(B58,'Mortality Tables'!$Z$5:$AD$124,IF($B$3="Male",3,5))/VLOOKUP($B$2,'Mortality Tables'!$Z$5:$AD$124,IF($B$3="Male",3,5)))</f>
        <v>2.3225566703827574E-5</v>
      </c>
      <c r="E58" s="16">
        <f>IF(A58="","",VLOOKUP(C58,'Mortality Tables'!$Z$5:$AD$124,IF($C$3="Male",3,5))/VLOOKUP($C$2,'Mortality Tables'!$Z$5:$AD$124,IF($C$3="Male",3,5)))</f>
        <v>1.6388785700238183E-4</v>
      </c>
      <c r="F58" s="17">
        <f t="shared" si="2"/>
        <v>3.8063883547561744E-9</v>
      </c>
      <c r="G58" s="16">
        <f t="shared" si="3"/>
        <v>2.3221760315472819E-5</v>
      </c>
      <c r="H58" s="16">
        <f t="shared" si="4"/>
        <v>1.6388405061402707E-4</v>
      </c>
      <c r="I58" s="16">
        <f t="shared" si="5"/>
        <v>1.8710961731793763E-4</v>
      </c>
      <c r="J58" s="16">
        <f t="shared" si="6"/>
        <v>0.99981289038268206</v>
      </c>
      <c r="L58" s="47">
        <f t="shared" si="7"/>
        <v>110</v>
      </c>
      <c r="M58" s="49">
        <f t="shared" si="8"/>
        <v>2.3225566703827574E-5</v>
      </c>
      <c r="N58" s="49">
        <f t="shared" si="9"/>
        <v>1.6388785700238183E-4</v>
      </c>
      <c r="O58" s="49">
        <f t="shared" si="10"/>
        <v>1.8710961731793763E-4</v>
      </c>
    </row>
    <row r="59" spans="1:15" ht="16">
      <c r="A59" s="14">
        <f>IF('Mortality Tables'!Z56+MAX($B$2:$C$2)&gt;120,"",'Mortality Tables'!Z56)</f>
        <v>51</v>
      </c>
      <c r="B59" s="14">
        <f t="shared" si="0"/>
        <v>111</v>
      </c>
      <c r="C59" s="14">
        <f t="shared" si="1"/>
        <v>111</v>
      </c>
      <c r="D59" s="15">
        <f>IF(A59="","",VLOOKUP(B59,'Mortality Tables'!$Z$5:$AD$124,IF($B$3="Male",3,5))/VLOOKUP($B$2,'Mortality Tables'!$Z$5:$AD$124,IF($B$3="Male",3,5)))</f>
        <v>1.1612783351913787E-5</v>
      </c>
      <c r="E59" s="16">
        <f>IF(A59="","",VLOOKUP(C59,'Mortality Tables'!$Z$5:$AD$124,IF($C$3="Male",3,5))/VLOOKUP($C$2,'Mortality Tables'!$Z$5:$AD$124,IF($C$3="Male",3,5)))</f>
        <v>7.6480999934444856E-5</v>
      </c>
      <c r="F59" s="17">
        <f t="shared" si="2"/>
        <v>8.8815728277644066E-10</v>
      </c>
      <c r="G59" s="16">
        <f t="shared" si="3"/>
        <v>1.1611895194631011E-5</v>
      </c>
      <c r="H59" s="16">
        <f t="shared" si="4"/>
        <v>7.6480111777162084E-5</v>
      </c>
      <c r="I59" s="16">
        <f t="shared" si="5"/>
        <v>8.8092895129010529E-5</v>
      </c>
      <c r="J59" s="16">
        <f t="shared" si="6"/>
        <v>0.99991190710487099</v>
      </c>
      <c r="L59" s="47">
        <f t="shared" si="7"/>
        <v>111</v>
      </c>
      <c r="M59" s="49">
        <f t="shared" si="8"/>
        <v>1.1612783351913787E-5</v>
      </c>
      <c r="N59" s="49">
        <f t="shared" si="9"/>
        <v>7.6480999934444856E-5</v>
      </c>
      <c r="O59" s="49">
        <f t="shared" si="10"/>
        <v>8.8092895129010529E-5</v>
      </c>
    </row>
    <row r="60" spans="1:15" ht="16">
      <c r="A60" s="14">
        <f>IF('Mortality Tables'!Z57+MAX($B$2:$C$2)&gt;120,"",'Mortality Tables'!Z57)</f>
        <v>52</v>
      </c>
      <c r="B60" s="14">
        <f t="shared" si="0"/>
        <v>112</v>
      </c>
      <c r="C60" s="14">
        <f t="shared" si="1"/>
        <v>112</v>
      </c>
      <c r="D60" s="15">
        <f>IF(A60="","",VLOOKUP(B60,'Mortality Tables'!$Z$5:$AD$124,IF($B$3="Male",3,5))/VLOOKUP($B$2,'Mortality Tables'!$Z$5:$AD$124,IF($B$3="Male",3,5)))</f>
        <v>0</v>
      </c>
      <c r="E60" s="16">
        <f>IF(A60="","",VLOOKUP(C60,'Mortality Tables'!$Z$5:$AD$124,IF($C$3="Male",3,5))/VLOOKUP($C$2,'Mortality Tables'!$Z$5:$AD$124,IF($C$3="Male",3,5)))</f>
        <v>3.2777571400476368E-5</v>
      </c>
      <c r="F60" s="17">
        <f t="shared" si="2"/>
        <v>0</v>
      </c>
      <c r="G60" s="16">
        <f t="shared" si="3"/>
        <v>0</v>
      </c>
      <c r="H60" s="16">
        <f t="shared" si="4"/>
        <v>3.2777571400476368E-5</v>
      </c>
      <c r="I60" s="16">
        <f t="shared" si="5"/>
        <v>3.2777571400521843E-5</v>
      </c>
      <c r="J60" s="16">
        <f t="shared" si="6"/>
        <v>0.99996722242859948</v>
      </c>
      <c r="L60" s="47">
        <f t="shared" si="7"/>
        <v>112</v>
      </c>
      <c r="M60" s="49">
        <f t="shared" si="8"/>
        <v>0</v>
      </c>
      <c r="N60" s="49">
        <f t="shared" si="9"/>
        <v>3.2777571400476368E-5</v>
      </c>
      <c r="O60" s="49">
        <f t="shared" si="10"/>
        <v>3.2777571400521843E-5</v>
      </c>
    </row>
    <row r="61" spans="1:15" ht="16">
      <c r="A61" s="14">
        <f>IF('Mortality Tables'!Z58+MAX($B$2:$C$2)&gt;120,"",'Mortality Tables'!Z58)</f>
        <v>53</v>
      </c>
      <c r="B61" s="14">
        <f t="shared" si="0"/>
        <v>113</v>
      </c>
      <c r="C61" s="14">
        <f t="shared" si="1"/>
        <v>113</v>
      </c>
      <c r="D61" s="15">
        <f>IF(A61="","",VLOOKUP(B61,'Mortality Tables'!$Z$5:$AD$124,IF($B$3="Male",3,5))/VLOOKUP($B$2,'Mortality Tables'!$Z$5:$AD$124,IF($B$3="Male",3,5)))</f>
        <v>0</v>
      </c>
      <c r="E61" s="16">
        <f>IF(A61="","",VLOOKUP(C61,'Mortality Tables'!$Z$5:$AD$124,IF($C$3="Male",3,5))/VLOOKUP($C$2,'Mortality Tables'!$Z$5:$AD$124,IF($C$3="Male",3,5)))</f>
        <v>1.0925857133492122E-5</v>
      </c>
      <c r="F61" s="17">
        <f t="shared" si="2"/>
        <v>0</v>
      </c>
      <c r="G61" s="16">
        <f t="shared" si="3"/>
        <v>0</v>
      </c>
      <c r="H61" s="16">
        <f t="shared" si="4"/>
        <v>1.0925857133492122E-5</v>
      </c>
      <c r="I61" s="16">
        <f t="shared" si="5"/>
        <v>1.0925857133470274E-5</v>
      </c>
      <c r="J61" s="16">
        <f t="shared" si="6"/>
        <v>0.99998907414286653</v>
      </c>
      <c r="L61" s="47">
        <f t="shared" si="7"/>
        <v>113</v>
      </c>
      <c r="M61" s="49">
        <f t="shared" si="8"/>
        <v>0</v>
      </c>
      <c r="N61" s="49">
        <f t="shared" si="9"/>
        <v>1.0925857133492122E-5</v>
      </c>
      <c r="O61" s="49">
        <f t="shared" si="10"/>
        <v>1.0925857133470274E-5</v>
      </c>
    </row>
    <row r="62" spans="1:15" ht="16">
      <c r="A62" s="14">
        <f>IF('Mortality Tables'!Z59+MAX($B$2:$C$2)&gt;120,"",'Mortality Tables'!Z59)</f>
        <v>54</v>
      </c>
      <c r="B62" s="14">
        <f t="shared" si="0"/>
        <v>114</v>
      </c>
      <c r="C62" s="14">
        <f t="shared" si="1"/>
        <v>114</v>
      </c>
      <c r="D62" s="15">
        <f>IF(A62="","",VLOOKUP(B62,'Mortality Tables'!$Z$5:$AD$124,IF($B$3="Male",3,5))/VLOOKUP($B$2,'Mortality Tables'!$Z$5:$AD$124,IF($B$3="Male",3,5)))</f>
        <v>0</v>
      </c>
      <c r="E62" s="16">
        <f>IF(A62="","",VLOOKUP(C62,'Mortality Tables'!$Z$5:$AD$124,IF($C$3="Male",3,5))/VLOOKUP($C$2,'Mortality Tables'!$Z$5:$AD$124,IF($C$3="Male",3,5)))</f>
        <v>0</v>
      </c>
      <c r="F62" s="17">
        <f t="shared" si="2"/>
        <v>0</v>
      </c>
      <c r="G62" s="16">
        <f t="shared" si="3"/>
        <v>0</v>
      </c>
      <c r="H62" s="16">
        <f t="shared" si="4"/>
        <v>0</v>
      </c>
      <c r="I62" s="16">
        <f t="shared" si="5"/>
        <v>0</v>
      </c>
      <c r="J62" s="16">
        <f t="shared" si="6"/>
        <v>1</v>
      </c>
      <c r="L62" s="47">
        <f t="shared" si="7"/>
        <v>114</v>
      </c>
      <c r="M62" s="49">
        <f t="shared" si="8"/>
        <v>0</v>
      </c>
      <c r="N62" s="49">
        <f t="shared" si="9"/>
        <v>0</v>
      </c>
      <c r="O62" s="49">
        <f t="shared" si="10"/>
        <v>0</v>
      </c>
    </row>
    <row r="63" spans="1:15" ht="16">
      <c r="A63" s="14">
        <f>IF('Mortality Tables'!Z60+MAX($B$2:$C$2)&gt;120,"",'Mortality Tables'!Z60)</f>
        <v>55</v>
      </c>
      <c r="B63" s="14">
        <f t="shared" si="0"/>
        <v>115</v>
      </c>
      <c r="C63" s="14">
        <f t="shared" si="1"/>
        <v>115</v>
      </c>
      <c r="D63" s="15">
        <f>IF(A63="","",VLOOKUP(B63,'Mortality Tables'!$Z$5:$AD$124,IF($B$3="Male",3,5))/VLOOKUP($B$2,'Mortality Tables'!$Z$5:$AD$124,IF($B$3="Male",3,5)))</f>
        <v>0</v>
      </c>
      <c r="E63" s="16">
        <f>IF(A63="","",VLOOKUP(C63,'Mortality Tables'!$Z$5:$AD$124,IF($C$3="Male",3,5))/VLOOKUP($C$2,'Mortality Tables'!$Z$5:$AD$124,IF($C$3="Male",3,5)))</f>
        <v>0</v>
      </c>
      <c r="F63" s="17">
        <f t="shared" si="2"/>
        <v>0</v>
      </c>
      <c r="G63" s="16">
        <f t="shared" si="3"/>
        <v>0</v>
      </c>
      <c r="H63" s="16">
        <f t="shared" si="4"/>
        <v>0</v>
      </c>
      <c r="I63" s="16">
        <f t="shared" si="5"/>
        <v>0</v>
      </c>
      <c r="J63" s="16">
        <f t="shared" si="6"/>
        <v>1</v>
      </c>
    </row>
    <row r="64" spans="1:15" ht="16">
      <c r="A64" s="14">
        <f>IF('Mortality Tables'!Z61+MAX($B$2:$C$2)&gt;120,"",'Mortality Tables'!Z61)</f>
        <v>56</v>
      </c>
      <c r="B64" s="14">
        <f t="shared" si="0"/>
        <v>116</v>
      </c>
      <c r="C64" s="14">
        <f t="shared" si="1"/>
        <v>116</v>
      </c>
      <c r="D64" s="15">
        <f>IF(A64="","",VLOOKUP(B64,'Mortality Tables'!$Z$5:$AD$124,IF($B$3="Male",3,5))/VLOOKUP($B$2,'Mortality Tables'!$Z$5:$AD$124,IF($B$3="Male",3,5)))</f>
        <v>0</v>
      </c>
      <c r="E64" s="16">
        <f>IF(A64="","",VLOOKUP(C64,'Mortality Tables'!$Z$5:$AD$124,IF($C$3="Male",3,5))/VLOOKUP($C$2,'Mortality Tables'!$Z$5:$AD$124,IF($C$3="Male",3,5)))</f>
        <v>0</v>
      </c>
      <c r="F64" s="17">
        <f t="shared" si="2"/>
        <v>0</v>
      </c>
      <c r="G64" s="16">
        <f t="shared" si="3"/>
        <v>0</v>
      </c>
      <c r="H64" s="16">
        <f t="shared" si="4"/>
        <v>0</v>
      </c>
      <c r="I64" s="16">
        <f t="shared" si="5"/>
        <v>0</v>
      </c>
      <c r="J64" s="16">
        <f t="shared" si="6"/>
        <v>1</v>
      </c>
    </row>
    <row r="65" spans="1:10" ht="16">
      <c r="A65" s="14">
        <f>IF('Mortality Tables'!Z62+MAX($B$2:$C$2)&gt;120,"",'Mortality Tables'!Z62)</f>
        <v>57</v>
      </c>
      <c r="B65" s="14">
        <f t="shared" si="0"/>
        <v>117</v>
      </c>
      <c r="C65" s="14">
        <f t="shared" si="1"/>
        <v>117</v>
      </c>
      <c r="D65" s="15">
        <f>IF(A65="","",VLOOKUP(B65,'Mortality Tables'!$Z$5:$AD$124,IF($B$3="Male",3,5))/VLOOKUP($B$2,'Mortality Tables'!$Z$5:$AD$124,IF($B$3="Male",3,5)))</f>
        <v>0</v>
      </c>
      <c r="E65" s="16">
        <f>IF(A65="","",VLOOKUP(C65,'Mortality Tables'!$Z$5:$AD$124,IF($C$3="Male",3,5))/VLOOKUP($C$2,'Mortality Tables'!$Z$5:$AD$124,IF($C$3="Male",3,5)))</f>
        <v>0</v>
      </c>
      <c r="F65" s="17">
        <f t="shared" si="2"/>
        <v>0</v>
      </c>
      <c r="G65" s="16">
        <f t="shared" si="3"/>
        <v>0</v>
      </c>
      <c r="H65" s="16">
        <f t="shared" si="4"/>
        <v>0</v>
      </c>
      <c r="I65" s="16">
        <f t="shared" si="5"/>
        <v>0</v>
      </c>
      <c r="J65" s="16">
        <f t="shared" si="6"/>
        <v>1</v>
      </c>
    </row>
    <row r="66" spans="1:10" ht="16">
      <c r="A66" s="14">
        <f>IF('Mortality Tables'!Z63+MAX($B$2:$C$2)&gt;120,"",'Mortality Tables'!Z63)</f>
        <v>58</v>
      </c>
      <c r="B66" s="14">
        <f t="shared" si="0"/>
        <v>118</v>
      </c>
      <c r="C66" s="14">
        <f t="shared" si="1"/>
        <v>118</v>
      </c>
      <c r="D66" s="15">
        <f>IF(A66="","",VLOOKUP(B66,'Mortality Tables'!$Z$5:$AD$124,IF($B$3="Male",3,5))/VLOOKUP($B$2,'Mortality Tables'!$Z$5:$AD$124,IF($B$3="Male",3,5)))</f>
        <v>0</v>
      </c>
      <c r="E66" s="16">
        <f>IF(A66="","",VLOOKUP(C66,'Mortality Tables'!$Z$5:$AD$124,IF($C$3="Male",3,5))/VLOOKUP($C$2,'Mortality Tables'!$Z$5:$AD$124,IF($C$3="Male",3,5)))</f>
        <v>0</v>
      </c>
      <c r="F66" s="17">
        <f t="shared" si="2"/>
        <v>0</v>
      </c>
      <c r="G66" s="16">
        <f t="shared" si="3"/>
        <v>0</v>
      </c>
      <c r="H66" s="16">
        <f t="shared" si="4"/>
        <v>0</v>
      </c>
      <c r="I66" s="16">
        <f t="shared" si="5"/>
        <v>0</v>
      </c>
      <c r="J66" s="16">
        <f t="shared" si="6"/>
        <v>1</v>
      </c>
    </row>
    <row r="67" spans="1:10" ht="16">
      <c r="A67" s="14">
        <f>IF('Mortality Tables'!Z64+MAX($B$2:$C$2)&gt;120,"",'Mortality Tables'!Z64)</f>
        <v>59</v>
      </c>
      <c r="B67" s="14">
        <f t="shared" si="0"/>
        <v>119</v>
      </c>
      <c r="C67" s="14">
        <f t="shared" si="1"/>
        <v>119</v>
      </c>
      <c r="D67" s="15">
        <f>IF(A67="","",VLOOKUP(B67,'Mortality Tables'!$Z$5:$AD$124,IF($B$3="Male",3,5))/VLOOKUP($B$2,'Mortality Tables'!$Z$5:$AD$124,IF($B$3="Male",3,5)))</f>
        <v>0</v>
      </c>
      <c r="E67" s="16">
        <f>IF(A67="","",VLOOKUP(C67,'Mortality Tables'!$Z$5:$AD$124,IF($C$3="Male",3,5))/VLOOKUP($C$2,'Mortality Tables'!$Z$5:$AD$124,IF($C$3="Male",3,5)))</f>
        <v>0</v>
      </c>
      <c r="F67" s="17">
        <f t="shared" si="2"/>
        <v>0</v>
      </c>
      <c r="G67" s="16">
        <f t="shared" si="3"/>
        <v>0</v>
      </c>
      <c r="H67" s="16">
        <f t="shared" si="4"/>
        <v>0</v>
      </c>
      <c r="I67" s="16">
        <f t="shared" si="5"/>
        <v>0</v>
      </c>
      <c r="J67" s="16">
        <f t="shared" si="6"/>
        <v>1</v>
      </c>
    </row>
    <row r="68" spans="1:10" ht="16">
      <c r="A68" s="14">
        <f>IF('Mortality Tables'!Z65+MAX($B$2:$C$2)&gt;120,"",'Mortality Tables'!Z65)</f>
        <v>60</v>
      </c>
      <c r="B68" s="14">
        <f t="shared" si="0"/>
        <v>120</v>
      </c>
      <c r="C68" s="14">
        <f t="shared" si="1"/>
        <v>120</v>
      </c>
      <c r="D68" s="15">
        <f>IF(A68="","",VLOOKUP(B68,'Mortality Tables'!$Z$5:$AD$124,IF($B$3="Male",3,5))/VLOOKUP($B$2,'Mortality Tables'!$Z$5:$AD$124,IF($B$3="Male",3,5)))</f>
        <v>0</v>
      </c>
      <c r="E68" s="16">
        <f>IF(A68="","",VLOOKUP(C68,'Mortality Tables'!$Z$5:$AD$124,IF($C$3="Male",3,5))/VLOOKUP($C$2,'Mortality Tables'!$Z$5:$AD$124,IF($C$3="Male",3,5)))</f>
        <v>0</v>
      </c>
      <c r="F68" s="17">
        <f t="shared" si="2"/>
        <v>0</v>
      </c>
      <c r="G68" s="16">
        <f t="shared" si="3"/>
        <v>0</v>
      </c>
      <c r="H68" s="16">
        <f t="shared" si="4"/>
        <v>0</v>
      </c>
      <c r="I68" s="16">
        <f t="shared" si="5"/>
        <v>0</v>
      </c>
      <c r="J68" s="16">
        <f t="shared" si="6"/>
        <v>1</v>
      </c>
    </row>
    <row r="69" spans="1:10" ht="16">
      <c r="A69" s="14" t="str">
        <f>IF('Mortality Tables'!Z66+MAX($B$2:$C$2)&gt;120,"",'Mortality Tables'!Z66)</f>
        <v/>
      </c>
      <c r="B69" s="14" t="str">
        <f t="shared" si="0"/>
        <v/>
      </c>
      <c r="C69" s="14" t="str">
        <f t="shared" si="1"/>
        <v/>
      </c>
      <c r="D69" s="15" t="str">
        <f>IF(A69="","",VLOOKUP(B69,'Mortality Tables'!$Z$5:$AD$124,IF($B$3="Male",3,5))/VLOOKUP($B$2,'Mortality Tables'!$Z$5:$AD$124,IF($B$3="Male",3,5)))</f>
        <v/>
      </c>
      <c r="E69" s="16" t="str">
        <f>IF(A69="","",VLOOKUP(C69,'Mortality Tables'!$Z$5:$AD$124,IF($C$3="Male",3,5))/VLOOKUP($C$2,'Mortality Tables'!$Z$5:$AD$124,IF($C$3="Male",3,5)))</f>
        <v/>
      </c>
      <c r="F69" s="17" t="str">
        <f t="shared" si="2"/>
        <v/>
      </c>
      <c r="G69" s="16" t="str">
        <f t="shared" si="3"/>
        <v/>
      </c>
      <c r="H69" s="16" t="str">
        <f t="shared" si="4"/>
        <v/>
      </c>
      <c r="I69" s="16" t="str">
        <f t="shared" si="5"/>
        <v/>
      </c>
      <c r="J69" s="16" t="str">
        <f t="shared" si="6"/>
        <v/>
      </c>
    </row>
    <row r="70" spans="1:10" ht="16">
      <c r="A70" s="14" t="str">
        <f>IF('Mortality Tables'!Z67+MAX($B$2:$C$2)&gt;120,"",'Mortality Tables'!Z67)</f>
        <v/>
      </c>
      <c r="B70" s="14" t="str">
        <f t="shared" si="0"/>
        <v/>
      </c>
      <c r="C70" s="14" t="str">
        <f t="shared" si="1"/>
        <v/>
      </c>
      <c r="D70" s="15" t="str">
        <f>IF(A70="","",VLOOKUP(B70,'Mortality Tables'!$Z$5:$AD$124,IF($B$3="Male",3,5))/VLOOKUP($B$2,'Mortality Tables'!$Z$5:$AD$124,IF($B$3="Male",3,5)))</f>
        <v/>
      </c>
      <c r="E70" s="16" t="str">
        <f>IF(A70="","",VLOOKUP(C70,'Mortality Tables'!$Z$5:$AD$124,IF($C$3="Male",3,5))/VLOOKUP($C$2,'Mortality Tables'!$Z$5:$AD$124,IF($C$3="Male",3,5)))</f>
        <v/>
      </c>
      <c r="F70" s="17" t="str">
        <f t="shared" si="2"/>
        <v/>
      </c>
      <c r="G70" s="16" t="str">
        <f t="shared" si="3"/>
        <v/>
      </c>
      <c r="H70" s="16" t="str">
        <f t="shared" si="4"/>
        <v/>
      </c>
      <c r="I70" s="16" t="str">
        <f t="shared" si="5"/>
        <v/>
      </c>
      <c r="J70" s="16" t="str">
        <f t="shared" si="6"/>
        <v/>
      </c>
    </row>
    <row r="71" spans="1:10" ht="16">
      <c r="A71" s="14" t="str">
        <f>IF('Mortality Tables'!Z68+MAX($B$2:$C$2)&gt;120,"",'Mortality Tables'!Z68)</f>
        <v/>
      </c>
      <c r="B71" s="14" t="str">
        <f t="shared" si="0"/>
        <v/>
      </c>
      <c r="C71" s="14" t="str">
        <f t="shared" si="1"/>
        <v/>
      </c>
      <c r="D71" s="15" t="str">
        <f>IF(A71="","",VLOOKUP(B71,'Mortality Tables'!$Z$5:$AD$124,IF($B$3="Male",3,5))/VLOOKUP($B$2,'Mortality Tables'!$Z$5:$AD$124,IF($B$3="Male",3,5)))</f>
        <v/>
      </c>
      <c r="E71" s="16" t="str">
        <f>IF(A71="","",VLOOKUP(C71,'Mortality Tables'!$Z$5:$AD$124,IF($C$3="Male",3,5))/VLOOKUP($C$2,'Mortality Tables'!$Z$5:$AD$124,IF($C$3="Male",3,5)))</f>
        <v/>
      </c>
      <c r="F71" s="17" t="str">
        <f t="shared" si="2"/>
        <v/>
      </c>
      <c r="G71" s="16" t="str">
        <f t="shared" si="3"/>
        <v/>
      </c>
      <c r="H71" s="16" t="str">
        <f t="shared" si="4"/>
        <v/>
      </c>
      <c r="I71" s="16" t="str">
        <f t="shared" si="5"/>
        <v/>
      </c>
      <c r="J71" s="16" t="str">
        <f t="shared" si="6"/>
        <v/>
      </c>
    </row>
    <row r="72" spans="1:10" ht="16">
      <c r="A72" s="14" t="str">
        <f>IF('Mortality Tables'!Z69+MAX($B$2:$C$2)&gt;120,"",'Mortality Tables'!Z69)</f>
        <v/>
      </c>
      <c r="B72" s="14" t="str">
        <f t="shared" si="0"/>
        <v/>
      </c>
      <c r="C72" s="14" t="str">
        <f t="shared" si="1"/>
        <v/>
      </c>
      <c r="D72" s="15" t="str">
        <f>IF(A72="","",VLOOKUP(B72,'Mortality Tables'!$Z$5:$AD$124,IF($B$3="Male",3,5))/VLOOKUP($B$2,'Mortality Tables'!$Z$5:$AD$124,IF($B$3="Male",3,5)))</f>
        <v/>
      </c>
      <c r="E72" s="16" t="str">
        <f>IF(A72="","",VLOOKUP(C72,'Mortality Tables'!$Z$5:$AD$124,IF($C$3="Male",3,5))/VLOOKUP($C$2,'Mortality Tables'!$Z$5:$AD$124,IF($C$3="Male",3,5)))</f>
        <v/>
      </c>
      <c r="F72" s="17" t="str">
        <f t="shared" si="2"/>
        <v/>
      </c>
      <c r="G72" s="16" t="str">
        <f t="shared" si="3"/>
        <v/>
      </c>
      <c r="H72" s="16" t="str">
        <f t="shared" si="4"/>
        <v/>
      </c>
      <c r="I72" s="16" t="str">
        <f t="shared" si="5"/>
        <v/>
      </c>
      <c r="J72" s="16" t="str">
        <f t="shared" si="6"/>
        <v/>
      </c>
    </row>
    <row r="73" spans="1:10" ht="16">
      <c r="A73" s="14" t="str">
        <f>IF('Mortality Tables'!Z70+MAX($B$2:$C$2)&gt;120,"",'Mortality Tables'!Z70)</f>
        <v/>
      </c>
      <c r="B73" s="14" t="str">
        <f t="shared" ref="B73:B127" si="11">IF(A73="","",$B$2+A73)</f>
        <v/>
      </c>
      <c r="C73" s="14" t="str">
        <f t="shared" ref="C73:C124" si="12">IF(A73="","",$C$2+A73)</f>
        <v/>
      </c>
      <c r="D73" s="15" t="str">
        <f>IF(A73="","",VLOOKUP(B73,'Mortality Tables'!$Z$5:$AD$124,IF($B$3="Male",3,5))/VLOOKUP($B$2,'Mortality Tables'!$Z$5:$AD$124,IF($B$3="Male",3,5)))</f>
        <v/>
      </c>
      <c r="E73" s="16" t="str">
        <f>IF(A73="","",VLOOKUP(C73,'Mortality Tables'!$Z$5:$AD$124,IF($C$3="Male",3,5))/VLOOKUP($C$2,'Mortality Tables'!$Z$5:$AD$124,IF($C$3="Male",3,5)))</f>
        <v/>
      </c>
      <c r="F73" s="17" t="str">
        <f t="shared" ref="F73:F127" si="13">IF(A73="","",D73*E73)</f>
        <v/>
      </c>
      <c r="G73" s="16" t="str">
        <f t="shared" ref="G73:G127" si="14">IF(A73="","",D73*(1-E73))</f>
        <v/>
      </c>
      <c r="H73" s="16" t="str">
        <f t="shared" ref="H73:H127" si="15">IF(A73="","",E73*(1-D73))</f>
        <v/>
      </c>
      <c r="I73" s="16" t="str">
        <f t="shared" ref="I73:I127" si="16">IF(A73="","",1-J73)</f>
        <v/>
      </c>
      <c r="J73" s="16" t="str">
        <f t="shared" ref="J73:J127" si="17">IF(A73="","",(1-D73)*(1-E73))</f>
        <v/>
      </c>
    </row>
    <row r="74" spans="1:10" ht="16">
      <c r="A74" s="14" t="str">
        <f>IF('Mortality Tables'!Z71+MAX($B$2:$C$2)&gt;120,"",'Mortality Tables'!Z71)</f>
        <v/>
      </c>
      <c r="B74" s="14" t="str">
        <f t="shared" si="11"/>
        <v/>
      </c>
      <c r="C74" s="14" t="str">
        <f t="shared" si="12"/>
        <v/>
      </c>
      <c r="D74" s="15" t="str">
        <f>IF(A74="","",VLOOKUP(B74,'Mortality Tables'!$Z$5:$AD$124,IF($B$3="Male",3,5))/VLOOKUP($B$2,'Mortality Tables'!$Z$5:$AD$124,IF($B$3="Male",3,5)))</f>
        <v/>
      </c>
      <c r="E74" s="16" t="str">
        <f>IF(A74="","",VLOOKUP(C74,'Mortality Tables'!$Z$5:$AD$124,IF($C$3="Male",3,5))/VLOOKUP($C$2,'Mortality Tables'!$Z$5:$AD$124,IF($C$3="Male",3,5)))</f>
        <v/>
      </c>
      <c r="F74" s="17" t="str">
        <f t="shared" si="13"/>
        <v/>
      </c>
      <c r="G74" s="16" t="str">
        <f t="shared" si="14"/>
        <v/>
      </c>
      <c r="H74" s="16" t="str">
        <f t="shared" si="15"/>
        <v/>
      </c>
      <c r="I74" s="16" t="str">
        <f t="shared" si="16"/>
        <v/>
      </c>
      <c r="J74" s="16" t="str">
        <f t="shared" si="17"/>
        <v/>
      </c>
    </row>
    <row r="75" spans="1:10" ht="16">
      <c r="A75" s="14" t="str">
        <f>IF('Mortality Tables'!Z72+MAX($B$2:$C$2)&gt;120,"",'Mortality Tables'!Z72)</f>
        <v/>
      </c>
      <c r="B75" s="14" t="str">
        <f t="shared" si="11"/>
        <v/>
      </c>
      <c r="C75" s="14" t="str">
        <f t="shared" si="12"/>
        <v/>
      </c>
      <c r="D75" s="15" t="str">
        <f>IF(A75="","",VLOOKUP(B75,'Mortality Tables'!$Z$5:$AD$124,IF($B$3="Male",3,5))/VLOOKUP($B$2,'Mortality Tables'!$Z$5:$AD$124,IF($B$3="Male",3,5)))</f>
        <v/>
      </c>
      <c r="E75" s="16" t="str">
        <f>IF(A75="","",VLOOKUP(C75,'Mortality Tables'!$Z$5:$AD$124,IF($C$3="Male",3,5))/VLOOKUP($C$2,'Mortality Tables'!$Z$5:$AD$124,IF($C$3="Male",3,5)))</f>
        <v/>
      </c>
      <c r="F75" s="17" t="str">
        <f t="shared" si="13"/>
        <v/>
      </c>
      <c r="G75" s="16" t="str">
        <f t="shared" si="14"/>
        <v/>
      </c>
      <c r="H75" s="16" t="str">
        <f t="shared" si="15"/>
        <v/>
      </c>
      <c r="I75" s="16" t="str">
        <f t="shared" si="16"/>
        <v/>
      </c>
      <c r="J75" s="16" t="str">
        <f t="shared" si="17"/>
        <v/>
      </c>
    </row>
    <row r="76" spans="1:10" ht="16">
      <c r="A76" s="14" t="str">
        <f>IF('Mortality Tables'!Z73+MAX($B$2:$C$2)&gt;120,"",'Mortality Tables'!Z73)</f>
        <v/>
      </c>
      <c r="B76" s="14" t="str">
        <f t="shared" si="11"/>
        <v/>
      </c>
      <c r="C76" s="14" t="str">
        <f t="shared" si="12"/>
        <v/>
      </c>
      <c r="D76" s="15" t="str">
        <f>IF(A76="","",VLOOKUP(B76,'Mortality Tables'!$Z$5:$AD$124,IF($B$3="Male",3,5))/VLOOKUP($B$2,'Mortality Tables'!$Z$5:$AD$124,IF($B$3="Male",3,5)))</f>
        <v/>
      </c>
      <c r="E76" s="16" t="str">
        <f>IF(A76="","",VLOOKUP(C76,'Mortality Tables'!$Z$5:$AD$124,IF($C$3="Male",3,5))/VLOOKUP($C$2,'Mortality Tables'!$Z$5:$AD$124,IF($C$3="Male",3,5)))</f>
        <v/>
      </c>
      <c r="F76" s="17" t="str">
        <f t="shared" si="13"/>
        <v/>
      </c>
      <c r="G76" s="16" t="str">
        <f t="shared" si="14"/>
        <v/>
      </c>
      <c r="H76" s="16" t="str">
        <f t="shared" si="15"/>
        <v/>
      </c>
      <c r="I76" s="16" t="str">
        <f t="shared" si="16"/>
        <v/>
      </c>
      <c r="J76" s="16" t="str">
        <f t="shared" si="17"/>
        <v/>
      </c>
    </row>
    <row r="77" spans="1:10" ht="16">
      <c r="A77" s="14" t="str">
        <f>IF('Mortality Tables'!Z74+MAX($B$2:$C$2)&gt;120,"",'Mortality Tables'!Z74)</f>
        <v/>
      </c>
      <c r="B77" s="14" t="str">
        <f t="shared" si="11"/>
        <v/>
      </c>
      <c r="C77" s="14" t="str">
        <f t="shared" si="12"/>
        <v/>
      </c>
      <c r="D77" s="15" t="str">
        <f>IF(A77="","",VLOOKUP(B77,'Mortality Tables'!$Z$5:$AD$124,IF($B$3="Male",3,5))/VLOOKUP($B$2,'Mortality Tables'!$Z$5:$AD$124,IF($B$3="Male",3,5)))</f>
        <v/>
      </c>
      <c r="E77" s="16" t="str">
        <f>IF(A77="","",VLOOKUP(C77,'Mortality Tables'!$Z$5:$AD$124,IF($C$3="Male",3,5))/VLOOKUP($C$2,'Mortality Tables'!$Z$5:$AD$124,IF($C$3="Male",3,5)))</f>
        <v/>
      </c>
      <c r="F77" s="17" t="str">
        <f t="shared" si="13"/>
        <v/>
      </c>
      <c r="G77" s="16" t="str">
        <f t="shared" si="14"/>
        <v/>
      </c>
      <c r="H77" s="16" t="str">
        <f t="shared" si="15"/>
        <v/>
      </c>
      <c r="I77" s="16" t="str">
        <f t="shared" si="16"/>
        <v/>
      </c>
      <c r="J77" s="16" t="str">
        <f t="shared" si="17"/>
        <v/>
      </c>
    </row>
    <row r="78" spans="1:10" ht="16">
      <c r="A78" s="14" t="str">
        <f>IF('Mortality Tables'!Z75+MAX($B$2:$C$2)&gt;120,"",'Mortality Tables'!Z75)</f>
        <v/>
      </c>
      <c r="B78" s="14" t="str">
        <f t="shared" si="11"/>
        <v/>
      </c>
      <c r="C78" s="14" t="str">
        <f t="shared" si="12"/>
        <v/>
      </c>
      <c r="D78" s="15" t="str">
        <f>IF(A78="","",VLOOKUP(B78,'Mortality Tables'!$Z$5:$AD$124,IF($B$3="Male",3,5))/VLOOKUP($B$2,'Mortality Tables'!$Z$5:$AD$124,IF($B$3="Male",3,5)))</f>
        <v/>
      </c>
      <c r="E78" s="16" t="str">
        <f>IF(A78="","",VLOOKUP(C78,'Mortality Tables'!$Z$5:$AD$124,IF($C$3="Male",3,5))/VLOOKUP($C$2,'Mortality Tables'!$Z$5:$AD$124,IF($C$3="Male",3,5)))</f>
        <v/>
      </c>
      <c r="F78" s="17" t="str">
        <f t="shared" si="13"/>
        <v/>
      </c>
      <c r="G78" s="16" t="str">
        <f t="shared" si="14"/>
        <v/>
      </c>
      <c r="H78" s="16" t="str">
        <f t="shared" si="15"/>
        <v/>
      </c>
      <c r="I78" s="16" t="str">
        <f t="shared" si="16"/>
        <v/>
      </c>
      <c r="J78" s="16" t="str">
        <f t="shared" si="17"/>
        <v/>
      </c>
    </row>
    <row r="79" spans="1:10" ht="16">
      <c r="A79" s="14" t="str">
        <f>IF('Mortality Tables'!Z76+MAX($B$2:$C$2)&gt;120,"",'Mortality Tables'!Z76)</f>
        <v/>
      </c>
      <c r="B79" s="14" t="str">
        <f t="shared" si="11"/>
        <v/>
      </c>
      <c r="C79" s="14" t="str">
        <f t="shared" si="12"/>
        <v/>
      </c>
      <c r="D79" s="15" t="str">
        <f>IF(A79="","",VLOOKUP(B79,'Mortality Tables'!$Z$5:$AD$124,IF($B$3="Male",3,5))/VLOOKUP($B$2,'Mortality Tables'!$Z$5:$AD$124,IF($B$3="Male",3,5)))</f>
        <v/>
      </c>
      <c r="E79" s="16" t="str">
        <f>IF(A79="","",VLOOKUP(C79,'Mortality Tables'!$Z$5:$AD$124,IF($C$3="Male",3,5))/VLOOKUP($C$2,'Mortality Tables'!$Z$5:$AD$124,IF($C$3="Male",3,5)))</f>
        <v/>
      </c>
      <c r="F79" s="17" t="str">
        <f t="shared" si="13"/>
        <v/>
      </c>
      <c r="G79" s="16" t="str">
        <f t="shared" si="14"/>
        <v/>
      </c>
      <c r="H79" s="16" t="str">
        <f t="shared" si="15"/>
        <v/>
      </c>
      <c r="I79" s="16" t="str">
        <f t="shared" si="16"/>
        <v/>
      </c>
      <c r="J79" s="16" t="str">
        <f t="shared" si="17"/>
        <v/>
      </c>
    </row>
    <row r="80" spans="1:10" ht="16">
      <c r="A80" s="14" t="str">
        <f>IF('Mortality Tables'!Z77+MAX($B$2:$C$2)&gt;120,"",'Mortality Tables'!Z77)</f>
        <v/>
      </c>
      <c r="B80" s="14" t="str">
        <f t="shared" si="11"/>
        <v/>
      </c>
      <c r="C80" s="14" t="str">
        <f t="shared" si="12"/>
        <v/>
      </c>
      <c r="D80" s="15" t="str">
        <f>IF(A80="","",VLOOKUP(B80,'Mortality Tables'!$Z$5:$AD$124,IF($B$3="Male",3,5))/VLOOKUP($B$2,'Mortality Tables'!$Z$5:$AD$124,IF($B$3="Male",3,5)))</f>
        <v/>
      </c>
      <c r="E80" s="16" t="str">
        <f>IF(A80="","",VLOOKUP(C80,'Mortality Tables'!$Z$5:$AD$124,IF($C$3="Male",3,5))/VLOOKUP($C$2,'Mortality Tables'!$Z$5:$AD$124,IF($C$3="Male",3,5)))</f>
        <v/>
      </c>
      <c r="F80" s="17" t="str">
        <f t="shared" si="13"/>
        <v/>
      </c>
      <c r="G80" s="16" t="str">
        <f t="shared" si="14"/>
        <v/>
      </c>
      <c r="H80" s="16" t="str">
        <f t="shared" si="15"/>
        <v/>
      </c>
      <c r="I80" s="16" t="str">
        <f t="shared" si="16"/>
        <v/>
      </c>
      <c r="J80" s="16" t="str">
        <f t="shared" si="17"/>
        <v/>
      </c>
    </row>
    <row r="81" spans="1:10" ht="16">
      <c r="A81" s="14" t="str">
        <f>IF('Mortality Tables'!Z78+MAX($B$2:$C$2)&gt;120,"",'Mortality Tables'!Z78)</f>
        <v/>
      </c>
      <c r="B81" s="14" t="str">
        <f t="shared" si="11"/>
        <v/>
      </c>
      <c r="C81" s="14" t="str">
        <f t="shared" si="12"/>
        <v/>
      </c>
      <c r="D81" s="15" t="str">
        <f>IF(A81="","",VLOOKUP(B81,'Mortality Tables'!$Z$5:$AD$124,IF($B$3="Male",3,5))/VLOOKUP($B$2,'Mortality Tables'!$Z$5:$AD$124,IF($B$3="Male",3,5)))</f>
        <v/>
      </c>
      <c r="E81" s="16" t="str">
        <f>IF(A81="","",VLOOKUP(C81,'Mortality Tables'!$Z$5:$AD$124,IF($C$3="Male",3,5))/VLOOKUP($C$2,'Mortality Tables'!$Z$5:$AD$124,IF($C$3="Male",3,5)))</f>
        <v/>
      </c>
      <c r="F81" s="17" t="str">
        <f t="shared" si="13"/>
        <v/>
      </c>
      <c r="G81" s="16" t="str">
        <f t="shared" si="14"/>
        <v/>
      </c>
      <c r="H81" s="16" t="str">
        <f t="shared" si="15"/>
        <v/>
      </c>
      <c r="I81" s="16" t="str">
        <f t="shared" si="16"/>
        <v/>
      </c>
      <c r="J81" s="16" t="str">
        <f t="shared" si="17"/>
        <v/>
      </c>
    </row>
    <row r="82" spans="1:10" ht="16">
      <c r="A82" s="14" t="str">
        <f>IF('Mortality Tables'!Z79+MAX($B$2:$C$2)&gt;120,"",'Mortality Tables'!Z79)</f>
        <v/>
      </c>
      <c r="B82" s="14" t="str">
        <f t="shared" si="11"/>
        <v/>
      </c>
      <c r="C82" s="14" t="str">
        <f t="shared" si="12"/>
        <v/>
      </c>
      <c r="D82" s="15" t="str">
        <f>IF(A82="","",VLOOKUP(B82,'Mortality Tables'!$Z$5:$AD$124,IF($B$3="Male",3,5))/VLOOKUP($B$2,'Mortality Tables'!$Z$5:$AD$124,IF($B$3="Male",3,5)))</f>
        <v/>
      </c>
      <c r="E82" s="16" t="str">
        <f>IF(A82="","",VLOOKUP(C82,'Mortality Tables'!$Z$5:$AD$124,IF($C$3="Male",3,5))/VLOOKUP($C$2,'Mortality Tables'!$Z$5:$AD$124,IF($C$3="Male",3,5)))</f>
        <v/>
      </c>
      <c r="F82" s="17" t="str">
        <f t="shared" si="13"/>
        <v/>
      </c>
      <c r="G82" s="16" t="str">
        <f t="shared" si="14"/>
        <v/>
      </c>
      <c r="H82" s="16" t="str">
        <f t="shared" si="15"/>
        <v/>
      </c>
      <c r="I82" s="16" t="str">
        <f t="shared" si="16"/>
        <v/>
      </c>
      <c r="J82" s="16" t="str">
        <f t="shared" si="17"/>
        <v/>
      </c>
    </row>
    <row r="83" spans="1:10" ht="16">
      <c r="A83" s="14" t="str">
        <f>IF('Mortality Tables'!Z80+MAX($B$2:$C$2)&gt;120,"",'Mortality Tables'!Z80)</f>
        <v/>
      </c>
      <c r="B83" s="14" t="str">
        <f t="shared" si="11"/>
        <v/>
      </c>
      <c r="C83" s="14" t="str">
        <f t="shared" si="12"/>
        <v/>
      </c>
      <c r="D83" s="15" t="str">
        <f>IF(A83="","",VLOOKUP(B83,'Mortality Tables'!$Z$5:$AD$124,IF($B$3="Male",3,5))/VLOOKUP($B$2,'Mortality Tables'!$Z$5:$AD$124,IF($B$3="Male",3,5)))</f>
        <v/>
      </c>
      <c r="E83" s="16" t="str">
        <f>IF(A83="","",VLOOKUP(C83,'Mortality Tables'!$Z$5:$AD$124,IF($C$3="Male",3,5))/VLOOKUP($C$2,'Mortality Tables'!$Z$5:$AD$124,IF($C$3="Male",3,5)))</f>
        <v/>
      </c>
      <c r="F83" s="17" t="str">
        <f t="shared" si="13"/>
        <v/>
      </c>
      <c r="G83" s="16" t="str">
        <f t="shared" si="14"/>
        <v/>
      </c>
      <c r="H83" s="16" t="str">
        <f t="shared" si="15"/>
        <v/>
      </c>
      <c r="I83" s="16" t="str">
        <f t="shared" si="16"/>
        <v/>
      </c>
      <c r="J83" s="16" t="str">
        <f t="shared" si="17"/>
        <v/>
      </c>
    </row>
    <row r="84" spans="1:10" ht="16">
      <c r="A84" s="14" t="str">
        <f>IF('Mortality Tables'!Z81+MAX($B$2:$C$2)&gt;120,"",'Mortality Tables'!Z81)</f>
        <v/>
      </c>
      <c r="B84" s="14" t="str">
        <f t="shared" si="11"/>
        <v/>
      </c>
      <c r="C84" s="14" t="str">
        <f t="shared" si="12"/>
        <v/>
      </c>
      <c r="D84" s="15" t="str">
        <f>IF(A84="","",VLOOKUP(B84,'Mortality Tables'!$Z$5:$AD$124,IF($B$3="Male",3,5))/VLOOKUP($B$2,'Mortality Tables'!$Z$5:$AD$124,IF($B$3="Male",3,5)))</f>
        <v/>
      </c>
      <c r="E84" s="16" t="str">
        <f>IF(A84="","",VLOOKUP(C84,'Mortality Tables'!$Z$5:$AD$124,IF($C$3="Male",3,5))/VLOOKUP($C$2,'Mortality Tables'!$Z$5:$AD$124,IF($C$3="Male",3,5)))</f>
        <v/>
      </c>
      <c r="F84" s="17" t="str">
        <f t="shared" si="13"/>
        <v/>
      </c>
      <c r="G84" s="16" t="str">
        <f t="shared" si="14"/>
        <v/>
      </c>
      <c r="H84" s="16" t="str">
        <f t="shared" si="15"/>
        <v/>
      </c>
      <c r="I84" s="16" t="str">
        <f t="shared" si="16"/>
        <v/>
      </c>
      <c r="J84" s="16" t="str">
        <f t="shared" si="17"/>
        <v/>
      </c>
    </row>
    <row r="85" spans="1:10" ht="16">
      <c r="A85" s="14" t="str">
        <f>IF('Mortality Tables'!Z82+MAX($B$2:$C$2)&gt;120,"",'Mortality Tables'!Z82)</f>
        <v/>
      </c>
      <c r="B85" s="14" t="str">
        <f t="shared" si="11"/>
        <v/>
      </c>
      <c r="C85" s="14" t="str">
        <f t="shared" si="12"/>
        <v/>
      </c>
      <c r="D85" s="15" t="str">
        <f>IF(A85="","",VLOOKUP(B85,'Mortality Tables'!$Z$5:$AD$124,IF($B$3="Male",3,5))/VLOOKUP($B$2,'Mortality Tables'!$Z$5:$AD$124,IF($B$3="Male",3,5)))</f>
        <v/>
      </c>
      <c r="E85" s="16" t="str">
        <f>IF(A85="","",VLOOKUP(C85,'Mortality Tables'!$Z$5:$AD$124,IF($C$3="Male",3,5))/VLOOKUP($C$2,'Mortality Tables'!$Z$5:$AD$124,IF($C$3="Male",3,5)))</f>
        <v/>
      </c>
      <c r="F85" s="17" t="str">
        <f t="shared" si="13"/>
        <v/>
      </c>
      <c r="G85" s="16" t="str">
        <f t="shared" si="14"/>
        <v/>
      </c>
      <c r="H85" s="16" t="str">
        <f t="shared" si="15"/>
        <v/>
      </c>
      <c r="I85" s="16" t="str">
        <f t="shared" si="16"/>
        <v/>
      </c>
      <c r="J85" s="16" t="str">
        <f t="shared" si="17"/>
        <v/>
      </c>
    </row>
    <row r="86" spans="1:10" ht="16">
      <c r="A86" s="14" t="str">
        <f>IF('Mortality Tables'!Z83+MAX($B$2:$C$2)&gt;120,"",'Mortality Tables'!Z83)</f>
        <v/>
      </c>
      <c r="B86" s="14" t="str">
        <f t="shared" si="11"/>
        <v/>
      </c>
      <c r="C86" s="14" t="str">
        <f t="shared" si="12"/>
        <v/>
      </c>
      <c r="D86" s="15" t="str">
        <f>IF(A86="","",VLOOKUP(B86,'Mortality Tables'!$Z$5:$AD$124,IF($B$3="Male",3,5))/VLOOKUP($B$2,'Mortality Tables'!$Z$5:$AD$124,IF($B$3="Male",3,5)))</f>
        <v/>
      </c>
      <c r="E86" s="16" t="str">
        <f>IF(A86="","",VLOOKUP(C86,'Mortality Tables'!$Z$5:$AD$124,IF($C$3="Male",3,5))/VLOOKUP($C$2,'Mortality Tables'!$Z$5:$AD$124,IF($C$3="Male",3,5)))</f>
        <v/>
      </c>
      <c r="F86" s="17" t="str">
        <f t="shared" si="13"/>
        <v/>
      </c>
      <c r="G86" s="16" t="str">
        <f t="shared" si="14"/>
        <v/>
      </c>
      <c r="H86" s="16" t="str">
        <f t="shared" si="15"/>
        <v/>
      </c>
      <c r="I86" s="16" t="str">
        <f t="shared" si="16"/>
        <v/>
      </c>
      <c r="J86" s="16" t="str">
        <f t="shared" si="17"/>
        <v/>
      </c>
    </row>
    <row r="87" spans="1:10" ht="16">
      <c r="A87" s="14" t="str">
        <f>IF('Mortality Tables'!Z84+MAX($B$2:$C$2)&gt;120,"",'Mortality Tables'!Z84)</f>
        <v/>
      </c>
      <c r="B87" s="14" t="str">
        <f t="shared" si="11"/>
        <v/>
      </c>
      <c r="C87" s="14" t="str">
        <f t="shared" si="12"/>
        <v/>
      </c>
      <c r="D87" s="15" t="str">
        <f>IF(A87="","",VLOOKUP(B87,'Mortality Tables'!$Z$5:$AD$124,IF($B$3="Male",3,5))/VLOOKUP($B$2,'Mortality Tables'!$Z$5:$AD$124,IF($B$3="Male",3,5)))</f>
        <v/>
      </c>
      <c r="E87" s="16" t="str">
        <f>IF(A87="","",VLOOKUP(C87,'Mortality Tables'!$Z$5:$AD$124,IF($C$3="Male",3,5))/VLOOKUP($C$2,'Mortality Tables'!$Z$5:$AD$124,IF($C$3="Male",3,5)))</f>
        <v/>
      </c>
      <c r="F87" s="17" t="str">
        <f t="shared" si="13"/>
        <v/>
      </c>
      <c r="G87" s="16" t="str">
        <f t="shared" si="14"/>
        <v/>
      </c>
      <c r="H87" s="16" t="str">
        <f t="shared" si="15"/>
        <v/>
      </c>
      <c r="I87" s="16" t="str">
        <f t="shared" si="16"/>
        <v/>
      </c>
      <c r="J87" s="16" t="str">
        <f t="shared" si="17"/>
        <v/>
      </c>
    </row>
    <row r="88" spans="1:10" ht="16">
      <c r="A88" s="14" t="str">
        <f>IF('Mortality Tables'!Z85+MAX($B$2:$C$2)&gt;120,"",'Mortality Tables'!Z85)</f>
        <v/>
      </c>
      <c r="B88" s="14" t="str">
        <f t="shared" si="11"/>
        <v/>
      </c>
      <c r="C88" s="14" t="str">
        <f t="shared" si="12"/>
        <v/>
      </c>
      <c r="D88" s="15" t="str">
        <f>IF(A88="","",VLOOKUP(B88,'Mortality Tables'!$Z$5:$AD$124,IF($B$3="Male",3,5))/VLOOKUP($B$2,'Mortality Tables'!$Z$5:$AD$124,IF($B$3="Male",3,5)))</f>
        <v/>
      </c>
      <c r="E88" s="16" t="str">
        <f>IF(A88="","",VLOOKUP(C88,'Mortality Tables'!$Z$5:$AD$124,IF($C$3="Male",3,5))/VLOOKUP($C$2,'Mortality Tables'!$Z$5:$AD$124,IF($C$3="Male",3,5)))</f>
        <v/>
      </c>
      <c r="F88" s="17" t="str">
        <f t="shared" si="13"/>
        <v/>
      </c>
      <c r="G88" s="16" t="str">
        <f t="shared" si="14"/>
        <v/>
      </c>
      <c r="H88" s="16" t="str">
        <f t="shared" si="15"/>
        <v/>
      </c>
      <c r="I88" s="16" t="str">
        <f t="shared" si="16"/>
        <v/>
      </c>
      <c r="J88" s="16" t="str">
        <f t="shared" si="17"/>
        <v/>
      </c>
    </row>
    <row r="89" spans="1:10" ht="16">
      <c r="A89" s="14" t="str">
        <f>IF('Mortality Tables'!Z86+MAX($B$2:$C$2)&gt;120,"",'Mortality Tables'!Z86)</f>
        <v/>
      </c>
      <c r="B89" s="14" t="str">
        <f t="shared" si="11"/>
        <v/>
      </c>
      <c r="C89" s="14" t="str">
        <f t="shared" si="12"/>
        <v/>
      </c>
      <c r="D89" s="15" t="str">
        <f>IF(A89="","",VLOOKUP(B89,'Mortality Tables'!$Z$5:$AD$124,IF($B$3="Male",3,5))/VLOOKUP($B$2,'Mortality Tables'!$Z$5:$AD$124,IF($B$3="Male",3,5)))</f>
        <v/>
      </c>
      <c r="E89" s="16" t="str">
        <f>IF(A89="","",VLOOKUP(C89,'Mortality Tables'!$Z$5:$AD$124,IF($C$3="Male",3,5))/VLOOKUP($C$2,'Mortality Tables'!$Z$5:$AD$124,IF($C$3="Male",3,5)))</f>
        <v/>
      </c>
      <c r="F89" s="17" t="str">
        <f t="shared" si="13"/>
        <v/>
      </c>
      <c r="G89" s="16" t="str">
        <f t="shared" si="14"/>
        <v/>
      </c>
      <c r="H89" s="16" t="str">
        <f t="shared" si="15"/>
        <v/>
      </c>
      <c r="I89" s="16" t="str">
        <f t="shared" si="16"/>
        <v/>
      </c>
      <c r="J89" s="16" t="str">
        <f t="shared" si="17"/>
        <v/>
      </c>
    </row>
    <row r="90" spans="1:10" ht="16">
      <c r="A90" s="14" t="str">
        <f>IF('Mortality Tables'!Z87+MAX($B$2:$C$2)&gt;120,"",'Mortality Tables'!Z87)</f>
        <v/>
      </c>
      <c r="B90" s="14" t="str">
        <f t="shared" si="11"/>
        <v/>
      </c>
      <c r="C90" s="14" t="str">
        <f t="shared" si="12"/>
        <v/>
      </c>
      <c r="D90" s="15" t="str">
        <f>IF(A90="","",VLOOKUP(B90,'Mortality Tables'!$Z$5:$AD$124,IF($B$3="Male",3,5))/VLOOKUP($B$2,'Mortality Tables'!$Z$5:$AD$124,IF($B$3="Male",3,5)))</f>
        <v/>
      </c>
      <c r="E90" s="16" t="str">
        <f>IF(A90="","",VLOOKUP(C90,'Mortality Tables'!$Z$5:$AD$124,IF($C$3="Male",3,5))/VLOOKUP($C$2,'Mortality Tables'!$Z$5:$AD$124,IF($C$3="Male",3,5)))</f>
        <v/>
      </c>
      <c r="F90" s="17" t="str">
        <f t="shared" si="13"/>
        <v/>
      </c>
      <c r="G90" s="16" t="str">
        <f t="shared" si="14"/>
        <v/>
      </c>
      <c r="H90" s="16" t="str">
        <f t="shared" si="15"/>
        <v/>
      </c>
      <c r="I90" s="16" t="str">
        <f t="shared" si="16"/>
        <v/>
      </c>
      <c r="J90" s="16" t="str">
        <f t="shared" si="17"/>
        <v/>
      </c>
    </row>
    <row r="91" spans="1:10" ht="16">
      <c r="A91" s="14" t="str">
        <f>IF('Mortality Tables'!Z88+MAX($B$2:$C$2)&gt;120,"",'Mortality Tables'!Z88)</f>
        <v/>
      </c>
      <c r="B91" s="14" t="str">
        <f t="shared" si="11"/>
        <v/>
      </c>
      <c r="C91" s="14" t="str">
        <f t="shared" si="12"/>
        <v/>
      </c>
      <c r="D91" s="15" t="str">
        <f>IF(A91="","",VLOOKUP(B91,'Mortality Tables'!$Z$5:$AD$124,IF($B$3="Male",3,5))/VLOOKUP($B$2,'Mortality Tables'!$Z$5:$AD$124,IF($B$3="Male",3,5)))</f>
        <v/>
      </c>
      <c r="E91" s="16" t="str">
        <f>IF(A91="","",VLOOKUP(C91,'Mortality Tables'!$Z$5:$AD$124,IF($C$3="Male",3,5))/VLOOKUP($C$2,'Mortality Tables'!$Z$5:$AD$124,IF($C$3="Male",3,5)))</f>
        <v/>
      </c>
      <c r="F91" s="17" t="str">
        <f t="shared" si="13"/>
        <v/>
      </c>
      <c r="G91" s="16" t="str">
        <f t="shared" si="14"/>
        <v/>
      </c>
      <c r="H91" s="16" t="str">
        <f t="shared" si="15"/>
        <v/>
      </c>
      <c r="I91" s="16" t="str">
        <f t="shared" si="16"/>
        <v/>
      </c>
      <c r="J91" s="16" t="str">
        <f t="shared" si="17"/>
        <v/>
      </c>
    </row>
    <row r="92" spans="1:10" ht="16">
      <c r="A92" s="14" t="str">
        <f>IF('Mortality Tables'!Z89+MAX($B$2:$C$2)&gt;120,"",'Mortality Tables'!Z89)</f>
        <v/>
      </c>
      <c r="B92" s="14" t="str">
        <f t="shared" si="11"/>
        <v/>
      </c>
      <c r="C92" s="14" t="str">
        <f t="shared" si="12"/>
        <v/>
      </c>
      <c r="D92" s="15" t="str">
        <f>IF(A92="","",VLOOKUP(B92,'Mortality Tables'!$Z$5:$AD$124,IF($B$3="Male",3,5))/VLOOKUP($B$2,'Mortality Tables'!$Z$5:$AD$124,IF($B$3="Male",3,5)))</f>
        <v/>
      </c>
      <c r="E92" s="16" t="str">
        <f>IF(A92="","",VLOOKUP(C92,'Mortality Tables'!$Z$5:$AD$124,IF($C$3="Male",3,5))/VLOOKUP($C$2,'Mortality Tables'!$Z$5:$AD$124,IF($C$3="Male",3,5)))</f>
        <v/>
      </c>
      <c r="F92" s="17" t="str">
        <f t="shared" si="13"/>
        <v/>
      </c>
      <c r="G92" s="16" t="str">
        <f t="shared" si="14"/>
        <v/>
      </c>
      <c r="H92" s="16" t="str">
        <f t="shared" si="15"/>
        <v/>
      </c>
      <c r="I92" s="16" t="str">
        <f t="shared" si="16"/>
        <v/>
      </c>
      <c r="J92" s="16" t="str">
        <f t="shared" si="17"/>
        <v/>
      </c>
    </row>
    <row r="93" spans="1:10" ht="16">
      <c r="A93" s="14" t="str">
        <f>IF('Mortality Tables'!Z90+MAX($B$2:$C$2)&gt;120,"",'Mortality Tables'!Z90)</f>
        <v/>
      </c>
      <c r="B93" s="14" t="str">
        <f t="shared" si="11"/>
        <v/>
      </c>
      <c r="C93" s="14" t="str">
        <f t="shared" si="12"/>
        <v/>
      </c>
      <c r="D93" s="15" t="str">
        <f>IF(A93="","",VLOOKUP(B93,'Mortality Tables'!$Z$5:$AD$124,IF($B$3="Male",3,5))/VLOOKUP($B$2,'Mortality Tables'!$Z$5:$AD$124,IF($B$3="Male",3,5)))</f>
        <v/>
      </c>
      <c r="E93" s="16" t="str">
        <f>IF(A93="","",VLOOKUP(C93,'Mortality Tables'!$Z$5:$AD$124,IF($C$3="Male",3,5))/VLOOKUP($C$2,'Mortality Tables'!$Z$5:$AD$124,IF($C$3="Male",3,5)))</f>
        <v/>
      </c>
      <c r="F93" s="17" t="str">
        <f t="shared" si="13"/>
        <v/>
      </c>
      <c r="G93" s="16" t="str">
        <f t="shared" si="14"/>
        <v/>
      </c>
      <c r="H93" s="16" t="str">
        <f t="shared" si="15"/>
        <v/>
      </c>
      <c r="I93" s="16" t="str">
        <f t="shared" si="16"/>
        <v/>
      </c>
      <c r="J93" s="16" t="str">
        <f t="shared" si="17"/>
        <v/>
      </c>
    </row>
    <row r="94" spans="1:10" ht="16">
      <c r="A94" s="14" t="str">
        <f>IF('Mortality Tables'!Z91+MAX($B$2:$C$2)&gt;120,"",'Mortality Tables'!Z91)</f>
        <v/>
      </c>
      <c r="B94" s="14" t="str">
        <f t="shared" si="11"/>
        <v/>
      </c>
      <c r="C94" s="14" t="str">
        <f t="shared" si="12"/>
        <v/>
      </c>
      <c r="D94" s="15" t="str">
        <f>IF(A94="","",VLOOKUP(B94,'Mortality Tables'!$Z$5:$AD$124,IF($B$3="Male",3,5))/VLOOKUP($B$2,'Mortality Tables'!$Z$5:$AD$124,IF($B$3="Male",3,5)))</f>
        <v/>
      </c>
      <c r="E94" s="16" t="str">
        <f>IF(A94="","",VLOOKUP(C94,'Mortality Tables'!$Z$5:$AD$124,IF($C$3="Male",3,5))/VLOOKUP($C$2,'Mortality Tables'!$Z$5:$AD$124,IF($C$3="Male",3,5)))</f>
        <v/>
      </c>
      <c r="F94" s="17" t="str">
        <f t="shared" si="13"/>
        <v/>
      </c>
      <c r="G94" s="16" t="str">
        <f t="shared" si="14"/>
        <v/>
      </c>
      <c r="H94" s="16" t="str">
        <f t="shared" si="15"/>
        <v/>
      </c>
      <c r="I94" s="16" t="str">
        <f t="shared" si="16"/>
        <v/>
      </c>
      <c r="J94" s="16" t="str">
        <f t="shared" si="17"/>
        <v/>
      </c>
    </row>
    <row r="95" spans="1:10" ht="16">
      <c r="A95" s="14" t="str">
        <f>IF('Mortality Tables'!Z92+MAX($B$2:$C$2)&gt;120,"",'Mortality Tables'!Z92)</f>
        <v/>
      </c>
      <c r="B95" s="14" t="str">
        <f t="shared" si="11"/>
        <v/>
      </c>
      <c r="C95" s="14" t="str">
        <f t="shared" si="12"/>
        <v/>
      </c>
      <c r="D95" s="15" t="str">
        <f>IF(A95="","",VLOOKUP(B95,'Mortality Tables'!$Z$5:$AD$124,IF($B$3="Male",3,5))/VLOOKUP($B$2,'Mortality Tables'!$Z$5:$AD$124,IF($B$3="Male",3,5)))</f>
        <v/>
      </c>
      <c r="E95" s="16" t="str">
        <f>IF(A95="","",VLOOKUP(C95,'Mortality Tables'!$Z$5:$AD$124,IF($C$3="Male",3,5))/VLOOKUP($C$2,'Mortality Tables'!$Z$5:$AD$124,IF($C$3="Male",3,5)))</f>
        <v/>
      </c>
      <c r="F95" s="17" t="str">
        <f t="shared" si="13"/>
        <v/>
      </c>
      <c r="G95" s="16" t="str">
        <f t="shared" si="14"/>
        <v/>
      </c>
      <c r="H95" s="16" t="str">
        <f t="shared" si="15"/>
        <v/>
      </c>
      <c r="I95" s="16" t="str">
        <f t="shared" si="16"/>
        <v/>
      </c>
      <c r="J95" s="16" t="str">
        <f t="shared" si="17"/>
        <v/>
      </c>
    </row>
    <row r="96" spans="1:10" ht="16">
      <c r="A96" s="14" t="str">
        <f>IF('Mortality Tables'!Z93+MAX($B$2:$C$2)&gt;120,"",'Mortality Tables'!Z93)</f>
        <v/>
      </c>
      <c r="B96" s="14" t="str">
        <f t="shared" si="11"/>
        <v/>
      </c>
      <c r="C96" s="14" t="str">
        <f t="shared" si="12"/>
        <v/>
      </c>
      <c r="D96" s="15" t="str">
        <f>IF(A96="","",VLOOKUP(B96,'Mortality Tables'!$Z$5:$AD$124,IF($B$3="Male",3,5))/VLOOKUP($B$2,'Mortality Tables'!$Z$5:$AD$124,IF($B$3="Male",3,5)))</f>
        <v/>
      </c>
      <c r="E96" s="16" t="str">
        <f>IF(A96="","",VLOOKUP(C96,'Mortality Tables'!$Z$5:$AD$124,IF($C$3="Male",3,5))/VLOOKUP($C$2,'Mortality Tables'!$Z$5:$AD$124,IF($C$3="Male",3,5)))</f>
        <v/>
      </c>
      <c r="F96" s="17" t="str">
        <f t="shared" si="13"/>
        <v/>
      </c>
      <c r="G96" s="16" t="str">
        <f t="shared" si="14"/>
        <v/>
      </c>
      <c r="H96" s="16" t="str">
        <f t="shared" si="15"/>
        <v/>
      </c>
      <c r="I96" s="16" t="str">
        <f t="shared" si="16"/>
        <v/>
      </c>
      <c r="J96" s="16" t="str">
        <f t="shared" si="17"/>
        <v/>
      </c>
    </row>
    <row r="97" spans="1:10" ht="16">
      <c r="A97" s="14" t="str">
        <f>IF('Mortality Tables'!Z94+MAX($B$2:$C$2)&gt;120,"",'Mortality Tables'!Z94)</f>
        <v/>
      </c>
      <c r="B97" s="14" t="str">
        <f t="shared" si="11"/>
        <v/>
      </c>
      <c r="C97" s="14" t="str">
        <f t="shared" si="12"/>
        <v/>
      </c>
      <c r="D97" s="15" t="str">
        <f>IF(A97="","",VLOOKUP(B97,'Mortality Tables'!$Z$5:$AD$124,IF($B$3="Male",3,5))/VLOOKUP($B$2,'Mortality Tables'!$Z$5:$AD$124,IF($B$3="Male",3,5)))</f>
        <v/>
      </c>
      <c r="E97" s="16" t="str">
        <f>IF(A97="","",VLOOKUP(C97,'Mortality Tables'!$Z$5:$AD$124,IF($C$3="Male",3,5))/VLOOKUP($C$2,'Mortality Tables'!$Z$5:$AD$124,IF($C$3="Male",3,5)))</f>
        <v/>
      </c>
      <c r="F97" s="17" t="str">
        <f t="shared" si="13"/>
        <v/>
      </c>
      <c r="G97" s="16" t="str">
        <f t="shared" si="14"/>
        <v/>
      </c>
      <c r="H97" s="16" t="str">
        <f t="shared" si="15"/>
        <v/>
      </c>
      <c r="I97" s="16" t="str">
        <f t="shared" si="16"/>
        <v/>
      </c>
      <c r="J97" s="16" t="str">
        <f t="shared" si="17"/>
        <v/>
      </c>
    </row>
    <row r="98" spans="1:10" ht="16">
      <c r="A98" s="14" t="str">
        <f>IF('Mortality Tables'!Z95+MAX($B$2:$C$2)&gt;120,"",'Mortality Tables'!Z95)</f>
        <v/>
      </c>
      <c r="B98" s="14" t="str">
        <f t="shared" si="11"/>
        <v/>
      </c>
      <c r="C98" s="14" t="str">
        <f t="shared" si="12"/>
        <v/>
      </c>
      <c r="D98" s="15" t="str">
        <f>IF(A98="","",VLOOKUP(B98,'Mortality Tables'!$Z$5:$AD$124,IF($B$3="Male",3,5))/VLOOKUP($B$2,'Mortality Tables'!$Z$5:$AD$124,IF($B$3="Male",3,5)))</f>
        <v/>
      </c>
      <c r="E98" s="16" t="str">
        <f>IF(A98="","",VLOOKUP(C98,'Mortality Tables'!$Z$5:$AD$124,IF($C$3="Male",3,5))/VLOOKUP($C$2,'Mortality Tables'!$Z$5:$AD$124,IF($C$3="Male",3,5)))</f>
        <v/>
      </c>
      <c r="F98" s="17" t="str">
        <f t="shared" si="13"/>
        <v/>
      </c>
      <c r="G98" s="16" t="str">
        <f t="shared" si="14"/>
        <v/>
      </c>
      <c r="H98" s="16" t="str">
        <f t="shared" si="15"/>
        <v/>
      </c>
      <c r="I98" s="16" t="str">
        <f t="shared" si="16"/>
        <v/>
      </c>
      <c r="J98" s="16" t="str">
        <f t="shared" si="17"/>
        <v/>
      </c>
    </row>
    <row r="99" spans="1:10" ht="16">
      <c r="A99" s="14" t="str">
        <f>IF('Mortality Tables'!Z96+MAX($B$2:$C$2)&gt;120,"",'Mortality Tables'!Z96)</f>
        <v/>
      </c>
      <c r="B99" s="14" t="str">
        <f t="shared" si="11"/>
        <v/>
      </c>
      <c r="C99" s="14" t="str">
        <f t="shared" si="12"/>
        <v/>
      </c>
      <c r="D99" s="15" t="str">
        <f>IF(A99="","",VLOOKUP(B99,'Mortality Tables'!$Z$5:$AD$124,IF($B$3="Male",3,5))/VLOOKUP($B$2,'Mortality Tables'!$Z$5:$AD$124,IF($B$3="Male",3,5)))</f>
        <v/>
      </c>
      <c r="E99" s="16" t="str">
        <f>IF(A99="","",VLOOKUP(C99,'Mortality Tables'!$Z$5:$AD$124,IF($C$3="Male",3,5))/VLOOKUP($C$2,'Mortality Tables'!$Z$5:$AD$124,IF($C$3="Male",3,5)))</f>
        <v/>
      </c>
      <c r="F99" s="17" t="str">
        <f t="shared" si="13"/>
        <v/>
      </c>
      <c r="G99" s="16" t="str">
        <f t="shared" si="14"/>
        <v/>
      </c>
      <c r="H99" s="16" t="str">
        <f t="shared" si="15"/>
        <v/>
      </c>
      <c r="I99" s="16" t="str">
        <f t="shared" si="16"/>
        <v/>
      </c>
      <c r="J99" s="16" t="str">
        <f t="shared" si="17"/>
        <v/>
      </c>
    </row>
    <row r="100" spans="1:10" ht="16">
      <c r="A100" s="14" t="str">
        <f>IF('Mortality Tables'!Z97+MAX($B$2:$C$2)&gt;120,"",'Mortality Tables'!Z97)</f>
        <v/>
      </c>
      <c r="B100" s="14" t="str">
        <f t="shared" si="11"/>
        <v/>
      </c>
      <c r="C100" s="14" t="str">
        <f t="shared" si="12"/>
        <v/>
      </c>
      <c r="D100" s="15" t="str">
        <f>IF(A100="","",VLOOKUP(B100,'Mortality Tables'!$Z$5:$AD$124,IF($B$3="Male",3,5))/VLOOKUP($B$2,'Mortality Tables'!$Z$5:$AD$124,IF($B$3="Male",3,5)))</f>
        <v/>
      </c>
      <c r="E100" s="16" t="str">
        <f>IF(A100="","",VLOOKUP(C100,'Mortality Tables'!$Z$5:$AD$124,IF($C$3="Male",3,5))/VLOOKUP($C$2,'Mortality Tables'!$Z$5:$AD$124,IF($C$3="Male",3,5)))</f>
        <v/>
      </c>
      <c r="F100" s="17" t="str">
        <f t="shared" si="13"/>
        <v/>
      </c>
      <c r="G100" s="16" t="str">
        <f t="shared" si="14"/>
        <v/>
      </c>
      <c r="H100" s="16" t="str">
        <f t="shared" si="15"/>
        <v/>
      </c>
      <c r="I100" s="16" t="str">
        <f t="shared" si="16"/>
        <v/>
      </c>
      <c r="J100" s="16" t="str">
        <f t="shared" si="17"/>
        <v/>
      </c>
    </row>
    <row r="101" spans="1:10" ht="16">
      <c r="A101" s="14" t="str">
        <f>IF('Mortality Tables'!Z98+MAX($B$2:$C$2)&gt;120,"",'Mortality Tables'!Z98)</f>
        <v/>
      </c>
      <c r="B101" s="14" t="str">
        <f t="shared" si="11"/>
        <v/>
      </c>
      <c r="C101" s="14" t="str">
        <f t="shared" si="12"/>
        <v/>
      </c>
      <c r="D101" s="15" t="str">
        <f>IF(A101="","",VLOOKUP(B101,'Mortality Tables'!$Z$5:$AD$124,IF($B$3="Male",3,5))/VLOOKUP($B$2,'Mortality Tables'!$Z$5:$AD$124,IF($B$3="Male",3,5)))</f>
        <v/>
      </c>
      <c r="E101" s="16" t="str">
        <f>IF(A101="","",VLOOKUP(C101,'Mortality Tables'!$Z$5:$AD$124,IF($C$3="Male",3,5))/VLOOKUP($C$2,'Mortality Tables'!$Z$5:$AD$124,IF($C$3="Male",3,5)))</f>
        <v/>
      </c>
      <c r="F101" s="17" t="str">
        <f t="shared" si="13"/>
        <v/>
      </c>
      <c r="G101" s="16" t="str">
        <f t="shared" si="14"/>
        <v/>
      </c>
      <c r="H101" s="16" t="str">
        <f t="shared" si="15"/>
        <v/>
      </c>
      <c r="I101" s="16" t="str">
        <f t="shared" si="16"/>
        <v/>
      </c>
      <c r="J101" s="16" t="str">
        <f t="shared" si="17"/>
        <v/>
      </c>
    </row>
    <row r="102" spans="1:10" ht="16">
      <c r="A102" s="14" t="str">
        <f>IF('Mortality Tables'!Z99+MAX($B$2:$C$2)&gt;120,"",'Mortality Tables'!Z99)</f>
        <v/>
      </c>
      <c r="B102" s="14" t="str">
        <f t="shared" si="11"/>
        <v/>
      </c>
      <c r="C102" s="14" t="str">
        <f t="shared" si="12"/>
        <v/>
      </c>
      <c r="D102" s="15" t="str">
        <f>IF(A102="","",VLOOKUP(B102,'Mortality Tables'!$Z$5:$AD$124,IF($B$3="Male",3,5))/VLOOKUP($B$2,'Mortality Tables'!$Z$5:$AD$124,IF($B$3="Male",3,5)))</f>
        <v/>
      </c>
      <c r="E102" s="16" t="str">
        <f>IF(A102="","",VLOOKUP(C102,'Mortality Tables'!$Z$5:$AD$124,IF($C$3="Male",3,5))/VLOOKUP($C$2,'Mortality Tables'!$Z$5:$AD$124,IF($C$3="Male",3,5)))</f>
        <v/>
      </c>
      <c r="F102" s="17" t="str">
        <f t="shared" si="13"/>
        <v/>
      </c>
      <c r="G102" s="16" t="str">
        <f t="shared" si="14"/>
        <v/>
      </c>
      <c r="H102" s="16" t="str">
        <f t="shared" si="15"/>
        <v/>
      </c>
      <c r="I102" s="16" t="str">
        <f t="shared" si="16"/>
        <v/>
      </c>
      <c r="J102" s="16" t="str">
        <f t="shared" si="17"/>
        <v/>
      </c>
    </row>
    <row r="103" spans="1:10" ht="16">
      <c r="A103" s="14" t="str">
        <f>IF('Mortality Tables'!Z100+MAX($B$2:$C$2)&gt;120,"",'Mortality Tables'!Z100)</f>
        <v/>
      </c>
      <c r="B103" s="14" t="str">
        <f t="shared" si="11"/>
        <v/>
      </c>
      <c r="C103" s="14" t="str">
        <f t="shared" si="12"/>
        <v/>
      </c>
      <c r="D103" s="15" t="str">
        <f>IF(A103="","",VLOOKUP(B103,'Mortality Tables'!$Z$5:$AD$124,IF($B$3="Male",3,5))/VLOOKUP($B$2,'Mortality Tables'!$Z$5:$AD$124,IF($B$3="Male",3,5)))</f>
        <v/>
      </c>
      <c r="E103" s="16" t="str">
        <f>IF(A103="","",VLOOKUP(C103,'Mortality Tables'!$Z$5:$AD$124,IF($C$3="Male",3,5))/VLOOKUP($C$2,'Mortality Tables'!$Z$5:$AD$124,IF($C$3="Male",3,5)))</f>
        <v/>
      </c>
      <c r="F103" s="17" t="str">
        <f t="shared" si="13"/>
        <v/>
      </c>
      <c r="G103" s="16" t="str">
        <f t="shared" si="14"/>
        <v/>
      </c>
      <c r="H103" s="16" t="str">
        <f t="shared" si="15"/>
        <v/>
      </c>
      <c r="I103" s="16" t="str">
        <f t="shared" si="16"/>
        <v/>
      </c>
      <c r="J103" s="16" t="str">
        <f t="shared" si="17"/>
        <v/>
      </c>
    </row>
    <row r="104" spans="1:10" ht="16">
      <c r="A104" s="14" t="str">
        <f>IF('Mortality Tables'!Z101+MAX($B$2:$C$2)&gt;120,"",'Mortality Tables'!Z101)</f>
        <v/>
      </c>
      <c r="B104" s="14" t="str">
        <f t="shared" si="11"/>
        <v/>
      </c>
      <c r="C104" s="14" t="str">
        <f t="shared" si="12"/>
        <v/>
      </c>
      <c r="D104" s="15" t="str">
        <f>IF(A104="","",VLOOKUP(B104,'Mortality Tables'!$Z$5:$AD$124,IF($B$3="Male",3,5))/VLOOKUP($B$2,'Mortality Tables'!$Z$5:$AD$124,IF($B$3="Male",3,5)))</f>
        <v/>
      </c>
      <c r="E104" s="16" t="str">
        <f>IF(A104="","",VLOOKUP(C104,'Mortality Tables'!$Z$5:$AD$124,IF($C$3="Male",3,5))/VLOOKUP($C$2,'Mortality Tables'!$Z$5:$AD$124,IF($C$3="Male",3,5)))</f>
        <v/>
      </c>
      <c r="F104" s="17" t="str">
        <f t="shared" si="13"/>
        <v/>
      </c>
      <c r="G104" s="16" t="str">
        <f t="shared" si="14"/>
        <v/>
      </c>
      <c r="H104" s="16" t="str">
        <f t="shared" si="15"/>
        <v/>
      </c>
      <c r="I104" s="16" t="str">
        <f t="shared" si="16"/>
        <v/>
      </c>
      <c r="J104" s="16" t="str">
        <f t="shared" si="17"/>
        <v/>
      </c>
    </row>
    <row r="105" spans="1:10" ht="16">
      <c r="A105" s="14" t="str">
        <f>IF('Mortality Tables'!Z102+MAX($B$2:$C$2)&gt;120,"",'Mortality Tables'!Z102)</f>
        <v/>
      </c>
      <c r="B105" s="14" t="str">
        <f t="shared" si="11"/>
        <v/>
      </c>
      <c r="C105" s="14" t="str">
        <f t="shared" si="12"/>
        <v/>
      </c>
      <c r="D105" s="15" t="str">
        <f>IF(A105="","",VLOOKUP(B105,'Mortality Tables'!$Z$5:$AD$124,IF($B$3="Male",3,5))/VLOOKUP($B$2,'Mortality Tables'!$Z$5:$AD$124,IF($B$3="Male",3,5)))</f>
        <v/>
      </c>
      <c r="E105" s="16" t="str">
        <f>IF(A105="","",VLOOKUP(C105,'Mortality Tables'!$Z$5:$AD$124,IF($C$3="Male",3,5))/VLOOKUP($C$2,'Mortality Tables'!$Z$5:$AD$124,IF($C$3="Male",3,5)))</f>
        <v/>
      </c>
      <c r="F105" s="17" t="str">
        <f t="shared" si="13"/>
        <v/>
      </c>
      <c r="G105" s="16" t="str">
        <f t="shared" si="14"/>
        <v/>
      </c>
      <c r="H105" s="16" t="str">
        <f t="shared" si="15"/>
        <v/>
      </c>
      <c r="I105" s="16" t="str">
        <f t="shared" si="16"/>
        <v/>
      </c>
      <c r="J105" s="16" t="str">
        <f t="shared" si="17"/>
        <v/>
      </c>
    </row>
    <row r="106" spans="1:10" ht="16">
      <c r="A106" s="14" t="str">
        <f>IF('Mortality Tables'!Z103+MAX($B$2:$C$2)&gt;120,"",'Mortality Tables'!Z103)</f>
        <v/>
      </c>
      <c r="B106" s="14" t="str">
        <f t="shared" si="11"/>
        <v/>
      </c>
      <c r="C106" s="14" t="str">
        <f t="shared" si="12"/>
        <v/>
      </c>
      <c r="D106" s="15" t="str">
        <f>IF(A106="","",VLOOKUP(B106,'Mortality Tables'!$Z$5:$AD$124,IF($B$3="Male",3,5))/VLOOKUP($B$2,'Mortality Tables'!$Z$5:$AD$124,IF($B$3="Male",3,5)))</f>
        <v/>
      </c>
      <c r="E106" s="16" t="str">
        <f>IF(A106="","",VLOOKUP(C106,'Mortality Tables'!$Z$5:$AD$124,IF($C$3="Male",3,5))/VLOOKUP($C$2,'Mortality Tables'!$Z$5:$AD$124,IF($C$3="Male",3,5)))</f>
        <v/>
      </c>
      <c r="F106" s="17" t="str">
        <f t="shared" si="13"/>
        <v/>
      </c>
      <c r="G106" s="16" t="str">
        <f t="shared" si="14"/>
        <v/>
      </c>
      <c r="H106" s="16" t="str">
        <f t="shared" si="15"/>
        <v/>
      </c>
      <c r="I106" s="16" t="str">
        <f t="shared" si="16"/>
        <v/>
      </c>
      <c r="J106" s="16" t="str">
        <f t="shared" si="17"/>
        <v/>
      </c>
    </row>
    <row r="107" spans="1:10" ht="16">
      <c r="A107" s="14" t="str">
        <f>IF('Mortality Tables'!Z104+MAX($B$2:$C$2)&gt;120,"",'Mortality Tables'!Z104)</f>
        <v/>
      </c>
      <c r="B107" s="14" t="str">
        <f t="shared" si="11"/>
        <v/>
      </c>
      <c r="C107" s="14" t="str">
        <f t="shared" si="12"/>
        <v/>
      </c>
      <c r="D107" s="15" t="str">
        <f>IF(A107="","",VLOOKUP(B107,'Mortality Tables'!$Z$5:$AD$124,IF($B$3="Male",3,5))/VLOOKUP($B$2,'Mortality Tables'!$Z$5:$AD$124,IF($B$3="Male",3,5)))</f>
        <v/>
      </c>
      <c r="E107" s="16" t="str">
        <f>IF(A107="","",VLOOKUP(C107,'Mortality Tables'!$Z$5:$AD$124,IF($C$3="Male",3,5))/VLOOKUP($C$2,'Mortality Tables'!$Z$5:$AD$124,IF($C$3="Male",3,5)))</f>
        <v/>
      </c>
      <c r="F107" s="17" t="str">
        <f t="shared" si="13"/>
        <v/>
      </c>
      <c r="G107" s="16" t="str">
        <f t="shared" si="14"/>
        <v/>
      </c>
      <c r="H107" s="16" t="str">
        <f t="shared" si="15"/>
        <v/>
      </c>
      <c r="I107" s="16" t="str">
        <f t="shared" si="16"/>
        <v/>
      </c>
      <c r="J107" s="16" t="str">
        <f t="shared" si="17"/>
        <v/>
      </c>
    </row>
    <row r="108" spans="1:10" ht="16">
      <c r="A108" s="14" t="str">
        <f>IF('Mortality Tables'!Z105+MAX($B$2:$C$2)&gt;120,"",'Mortality Tables'!Z105)</f>
        <v/>
      </c>
      <c r="B108" s="14" t="str">
        <f t="shared" si="11"/>
        <v/>
      </c>
      <c r="C108" s="14" t="str">
        <f t="shared" si="12"/>
        <v/>
      </c>
      <c r="D108" s="15" t="str">
        <f>IF(A108="","",VLOOKUP(B108,'Mortality Tables'!$Z$5:$AD$124,IF($B$3="Male",3,5))/VLOOKUP($B$2,'Mortality Tables'!$Z$5:$AD$124,IF($B$3="Male",3,5)))</f>
        <v/>
      </c>
      <c r="E108" s="16" t="str">
        <f>IF(A108="","",VLOOKUP(C108,'Mortality Tables'!$Z$5:$AD$124,IF($C$3="Male",3,5))/VLOOKUP($C$2,'Mortality Tables'!$Z$5:$AD$124,IF($C$3="Male",3,5)))</f>
        <v/>
      </c>
      <c r="F108" s="17" t="str">
        <f t="shared" si="13"/>
        <v/>
      </c>
      <c r="G108" s="16" t="str">
        <f t="shared" si="14"/>
        <v/>
      </c>
      <c r="H108" s="16" t="str">
        <f t="shared" si="15"/>
        <v/>
      </c>
      <c r="I108" s="16" t="str">
        <f t="shared" si="16"/>
        <v/>
      </c>
      <c r="J108" s="16" t="str">
        <f t="shared" si="17"/>
        <v/>
      </c>
    </row>
    <row r="109" spans="1:10" ht="16">
      <c r="A109" s="14" t="str">
        <f>IF('Mortality Tables'!Z106+MAX($B$2:$C$2)&gt;120,"",'Mortality Tables'!Z106)</f>
        <v/>
      </c>
      <c r="B109" s="14" t="str">
        <f t="shared" si="11"/>
        <v/>
      </c>
      <c r="C109" s="14" t="str">
        <f t="shared" si="12"/>
        <v/>
      </c>
      <c r="D109" s="15" t="str">
        <f>IF(A109="","",VLOOKUP(B109,'Mortality Tables'!$Z$5:$AD$124,IF($B$3="Male",3,5))/VLOOKUP($B$2,'Mortality Tables'!$Z$5:$AD$124,IF($B$3="Male",3,5)))</f>
        <v/>
      </c>
      <c r="E109" s="16" t="str">
        <f>IF(A109="","",VLOOKUP(C109,'Mortality Tables'!$Z$5:$AD$124,IF($C$3="Male",3,5))/VLOOKUP($C$2,'Mortality Tables'!$Z$5:$AD$124,IF($C$3="Male",3,5)))</f>
        <v/>
      </c>
      <c r="F109" s="17" t="str">
        <f t="shared" si="13"/>
        <v/>
      </c>
      <c r="G109" s="16" t="str">
        <f t="shared" si="14"/>
        <v/>
      </c>
      <c r="H109" s="16" t="str">
        <f t="shared" si="15"/>
        <v/>
      </c>
      <c r="I109" s="16" t="str">
        <f t="shared" si="16"/>
        <v/>
      </c>
      <c r="J109" s="16" t="str">
        <f t="shared" si="17"/>
        <v/>
      </c>
    </row>
    <row r="110" spans="1:10" ht="16">
      <c r="A110" s="14" t="str">
        <f>IF('Mortality Tables'!Z107+MAX($B$2:$C$2)&gt;120,"",'Mortality Tables'!Z107)</f>
        <v/>
      </c>
      <c r="B110" s="14" t="str">
        <f t="shared" si="11"/>
        <v/>
      </c>
      <c r="C110" s="14" t="str">
        <f t="shared" si="12"/>
        <v/>
      </c>
      <c r="D110" s="15" t="str">
        <f>IF(A110="","",VLOOKUP(B110,'Mortality Tables'!$Z$5:$AD$124,IF($B$3="Male",3,5))/VLOOKUP($B$2,'Mortality Tables'!$Z$5:$AD$124,IF($B$3="Male",3,5)))</f>
        <v/>
      </c>
      <c r="E110" s="16" t="str">
        <f>IF(A110="","",VLOOKUP(C110,'Mortality Tables'!$Z$5:$AD$124,IF($C$3="Male",3,5))/VLOOKUP($C$2,'Mortality Tables'!$Z$5:$AD$124,IF($C$3="Male",3,5)))</f>
        <v/>
      </c>
      <c r="F110" s="17" t="str">
        <f t="shared" si="13"/>
        <v/>
      </c>
      <c r="G110" s="16" t="str">
        <f t="shared" si="14"/>
        <v/>
      </c>
      <c r="H110" s="16" t="str">
        <f t="shared" si="15"/>
        <v/>
      </c>
      <c r="I110" s="16" t="str">
        <f t="shared" si="16"/>
        <v/>
      </c>
      <c r="J110" s="16" t="str">
        <f t="shared" si="17"/>
        <v/>
      </c>
    </row>
    <row r="111" spans="1:10" ht="16">
      <c r="A111" s="14" t="str">
        <f>IF('Mortality Tables'!Z108+MAX($B$2:$C$2)&gt;120,"",'Mortality Tables'!Z108)</f>
        <v/>
      </c>
      <c r="B111" s="14" t="str">
        <f t="shared" si="11"/>
        <v/>
      </c>
      <c r="C111" s="14" t="str">
        <f t="shared" si="12"/>
        <v/>
      </c>
      <c r="D111" s="15" t="str">
        <f>IF(A111="","",VLOOKUP(B111,'Mortality Tables'!$Z$5:$AD$124,IF($B$3="Male",3,5))/VLOOKUP($B$2,'Mortality Tables'!$Z$5:$AD$124,IF($B$3="Male",3,5)))</f>
        <v/>
      </c>
      <c r="E111" s="16" t="str">
        <f>IF(A111="","",VLOOKUP(C111,'Mortality Tables'!$Z$5:$AD$124,IF($C$3="Male",3,5))/VLOOKUP($C$2,'Mortality Tables'!$Z$5:$AD$124,IF($C$3="Male",3,5)))</f>
        <v/>
      </c>
      <c r="F111" s="17" t="str">
        <f t="shared" si="13"/>
        <v/>
      </c>
      <c r="G111" s="16" t="str">
        <f t="shared" si="14"/>
        <v/>
      </c>
      <c r="H111" s="16" t="str">
        <f t="shared" si="15"/>
        <v/>
      </c>
      <c r="I111" s="16" t="str">
        <f t="shared" si="16"/>
        <v/>
      </c>
      <c r="J111" s="16" t="str">
        <f t="shared" si="17"/>
        <v/>
      </c>
    </row>
    <row r="112" spans="1:10" ht="16">
      <c r="A112" s="14" t="str">
        <f>IF('Mortality Tables'!Z109+MAX($B$2:$C$2)&gt;120,"",'Mortality Tables'!Z109)</f>
        <v/>
      </c>
      <c r="B112" s="14" t="str">
        <f t="shared" si="11"/>
        <v/>
      </c>
      <c r="C112" s="14" t="str">
        <f t="shared" si="12"/>
        <v/>
      </c>
      <c r="D112" s="15" t="str">
        <f>IF(A112="","",VLOOKUP(B112,'Mortality Tables'!$Z$5:$AD$124,IF($B$3="Male",3,5))/VLOOKUP($B$2,'Mortality Tables'!$Z$5:$AD$124,IF($B$3="Male",3,5)))</f>
        <v/>
      </c>
      <c r="E112" s="16" t="str">
        <f>IF(A112="","",VLOOKUP(C112,'Mortality Tables'!$Z$5:$AD$124,IF($C$3="Male",3,5))/VLOOKUP($C$2,'Mortality Tables'!$Z$5:$AD$124,IF($C$3="Male",3,5)))</f>
        <v/>
      </c>
      <c r="F112" s="17" t="str">
        <f t="shared" si="13"/>
        <v/>
      </c>
      <c r="G112" s="16" t="str">
        <f t="shared" si="14"/>
        <v/>
      </c>
      <c r="H112" s="16" t="str">
        <f t="shared" si="15"/>
        <v/>
      </c>
      <c r="I112" s="16" t="str">
        <f t="shared" si="16"/>
        <v/>
      </c>
      <c r="J112" s="16" t="str">
        <f t="shared" si="17"/>
        <v/>
      </c>
    </row>
    <row r="113" spans="1:10" ht="16">
      <c r="A113" s="14" t="str">
        <f>IF('Mortality Tables'!Z110+MAX($B$2:$C$2)&gt;120,"",'Mortality Tables'!Z110)</f>
        <v/>
      </c>
      <c r="B113" s="14" t="str">
        <f t="shared" si="11"/>
        <v/>
      </c>
      <c r="C113" s="14" t="str">
        <f t="shared" si="12"/>
        <v/>
      </c>
      <c r="D113" s="15" t="str">
        <f>IF(A113="","",VLOOKUP(B113,'Mortality Tables'!$Z$5:$AD$124,IF($B$3="Male",3,5))/VLOOKUP($B$2,'Mortality Tables'!$Z$5:$AD$124,IF($B$3="Male",3,5)))</f>
        <v/>
      </c>
      <c r="E113" s="16" t="str">
        <f>IF(A113="","",VLOOKUP(C113,'Mortality Tables'!$Z$5:$AD$124,IF($C$3="Male",3,5))/VLOOKUP($C$2,'Mortality Tables'!$Z$5:$AD$124,IF($C$3="Male",3,5)))</f>
        <v/>
      </c>
      <c r="F113" s="17" t="str">
        <f t="shared" si="13"/>
        <v/>
      </c>
      <c r="G113" s="16" t="str">
        <f t="shared" si="14"/>
        <v/>
      </c>
      <c r="H113" s="16" t="str">
        <f t="shared" si="15"/>
        <v/>
      </c>
      <c r="I113" s="16" t="str">
        <f t="shared" si="16"/>
        <v/>
      </c>
      <c r="J113" s="16" t="str">
        <f t="shared" si="17"/>
        <v/>
      </c>
    </row>
    <row r="114" spans="1:10" ht="16">
      <c r="A114" s="14" t="str">
        <f>IF('Mortality Tables'!Z111+MAX($B$2:$C$2)&gt;120,"",'Mortality Tables'!Z111)</f>
        <v/>
      </c>
      <c r="B114" s="14" t="str">
        <f t="shared" si="11"/>
        <v/>
      </c>
      <c r="C114" s="14" t="str">
        <f t="shared" si="12"/>
        <v/>
      </c>
      <c r="D114" s="15" t="str">
        <f>IF(A114="","",VLOOKUP(B114,'Mortality Tables'!$Z$5:$AD$124,IF($B$3="Male",3,5))/VLOOKUP($B$2,'Mortality Tables'!$Z$5:$AD$124,IF($B$3="Male",3,5)))</f>
        <v/>
      </c>
      <c r="E114" s="16" t="str">
        <f>IF(A114="","",VLOOKUP(C114,'Mortality Tables'!$Z$5:$AD$124,IF($C$3="Male",3,5))/VLOOKUP($C$2,'Mortality Tables'!$Z$5:$AD$124,IF($C$3="Male",3,5)))</f>
        <v/>
      </c>
      <c r="F114" s="17" t="str">
        <f t="shared" si="13"/>
        <v/>
      </c>
      <c r="G114" s="16" t="str">
        <f t="shared" si="14"/>
        <v/>
      </c>
      <c r="H114" s="16" t="str">
        <f t="shared" si="15"/>
        <v/>
      </c>
      <c r="I114" s="16" t="str">
        <f t="shared" si="16"/>
        <v/>
      </c>
      <c r="J114" s="16" t="str">
        <f t="shared" si="17"/>
        <v/>
      </c>
    </row>
    <row r="115" spans="1:10" ht="16">
      <c r="A115" s="14" t="str">
        <f>IF('Mortality Tables'!Z112+MAX($B$2:$C$2)&gt;120,"",'Mortality Tables'!Z112)</f>
        <v/>
      </c>
      <c r="B115" s="14" t="str">
        <f t="shared" si="11"/>
        <v/>
      </c>
      <c r="C115" s="14" t="str">
        <f t="shared" si="12"/>
        <v/>
      </c>
      <c r="D115" s="15" t="str">
        <f>IF(A115="","",VLOOKUP(B115,'Mortality Tables'!$Z$5:$AD$124,IF($B$3="Male",3,5))/VLOOKUP($B$2,'Mortality Tables'!$Z$5:$AD$124,IF($B$3="Male",3,5)))</f>
        <v/>
      </c>
      <c r="E115" s="16" t="str">
        <f>IF(A115="","",VLOOKUP(C115,'Mortality Tables'!$Z$5:$AD$124,IF($C$3="Male",3,5))/VLOOKUP($C$2,'Mortality Tables'!$Z$5:$AD$124,IF($C$3="Male",3,5)))</f>
        <v/>
      </c>
      <c r="F115" s="17" t="str">
        <f t="shared" si="13"/>
        <v/>
      </c>
      <c r="G115" s="16" t="str">
        <f t="shared" si="14"/>
        <v/>
      </c>
      <c r="H115" s="16" t="str">
        <f t="shared" si="15"/>
        <v/>
      </c>
      <c r="I115" s="16" t="str">
        <f t="shared" si="16"/>
        <v/>
      </c>
      <c r="J115" s="16" t="str">
        <f t="shared" si="17"/>
        <v/>
      </c>
    </row>
    <row r="116" spans="1:10" ht="16">
      <c r="A116" s="14" t="str">
        <f>IF('Mortality Tables'!Z113+MAX($B$2:$C$2)&gt;120,"",'Mortality Tables'!Z113)</f>
        <v/>
      </c>
      <c r="B116" s="14" t="str">
        <f t="shared" si="11"/>
        <v/>
      </c>
      <c r="C116" s="14" t="str">
        <f t="shared" si="12"/>
        <v/>
      </c>
      <c r="D116" s="15" t="str">
        <f>IF(A116="","",VLOOKUP(B116,'Mortality Tables'!$Z$5:$AD$124,IF($B$3="Male",3,5))/VLOOKUP($B$2,'Mortality Tables'!$Z$5:$AD$124,IF($B$3="Male",3,5)))</f>
        <v/>
      </c>
      <c r="E116" s="16" t="str">
        <f>IF(A116="","",VLOOKUP(C116,'Mortality Tables'!$Z$5:$AD$124,IF($C$3="Male",3,5))/VLOOKUP($C$2,'Mortality Tables'!$Z$5:$AD$124,IF($C$3="Male",3,5)))</f>
        <v/>
      </c>
      <c r="F116" s="17" t="str">
        <f t="shared" si="13"/>
        <v/>
      </c>
      <c r="G116" s="16" t="str">
        <f t="shared" si="14"/>
        <v/>
      </c>
      <c r="H116" s="16" t="str">
        <f t="shared" si="15"/>
        <v/>
      </c>
      <c r="I116" s="16" t="str">
        <f t="shared" si="16"/>
        <v/>
      </c>
      <c r="J116" s="16" t="str">
        <f t="shared" si="17"/>
        <v/>
      </c>
    </row>
    <row r="117" spans="1:10" ht="16">
      <c r="A117" s="14" t="str">
        <f>IF('Mortality Tables'!Z114+MAX($B$2:$C$2)&gt;120,"",'Mortality Tables'!Z114)</f>
        <v/>
      </c>
      <c r="B117" s="14" t="str">
        <f t="shared" si="11"/>
        <v/>
      </c>
      <c r="C117" s="14" t="str">
        <f t="shared" si="12"/>
        <v/>
      </c>
      <c r="D117" s="15" t="str">
        <f>IF(A117="","",VLOOKUP(B117,'Mortality Tables'!$Z$5:$AD$124,IF($B$3="Male",3,5))/VLOOKUP($B$2,'Mortality Tables'!$Z$5:$AD$124,IF($B$3="Male",3,5)))</f>
        <v/>
      </c>
      <c r="E117" s="16" t="str">
        <f>IF(A117="","",VLOOKUP(C117,'Mortality Tables'!$Z$5:$AD$124,IF($C$3="Male",3,5))/VLOOKUP($C$2,'Mortality Tables'!$Z$5:$AD$124,IF($C$3="Male",3,5)))</f>
        <v/>
      </c>
      <c r="F117" s="17" t="str">
        <f t="shared" si="13"/>
        <v/>
      </c>
      <c r="G117" s="16" t="str">
        <f t="shared" si="14"/>
        <v/>
      </c>
      <c r="H117" s="16" t="str">
        <f t="shared" si="15"/>
        <v/>
      </c>
      <c r="I117" s="16" t="str">
        <f t="shared" si="16"/>
        <v/>
      </c>
      <c r="J117" s="16" t="str">
        <f t="shared" si="17"/>
        <v/>
      </c>
    </row>
    <row r="118" spans="1:10" ht="16">
      <c r="A118" s="14" t="str">
        <f>IF('Mortality Tables'!Z115+MAX($B$2:$C$2)&gt;120,"",'Mortality Tables'!Z115)</f>
        <v/>
      </c>
      <c r="B118" s="14" t="str">
        <f t="shared" si="11"/>
        <v/>
      </c>
      <c r="C118" s="14" t="str">
        <f t="shared" si="12"/>
        <v/>
      </c>
      <c r="D118" s="15" t="str">
        <f>IF(A118="","",VLOOKUP(B118,'Mortality Tables'!$Z$5:$AD$124,IF($B$3="Male",3,5))/VLOOKUP($B$2,'Mortality Tables'!$Z$5:$AD$124,IF($B$3="Male",3,5)))</f>
        <v/>
      </c>
      <c r="E118" s="16" t="str">
        <f>IF(A118="","",VLOOKUP(C118,'Mortality Tables'!$Z$5:$AD$124,IF($C$3="Male",3,5))/VLOOKUP($C$2,'Mortality Tables'!$Z$5:$AD$124,IF($C$3="Male",3,5)))</f>
        <v/>
      </c>
      <c r="F118" s="17" t="str">
        <f t="shared" si="13"/>
        <v/>
      </c>
      <c r="G118" s="16" t="str">
        <f t="shared" si="14"/>
        <v/>
      </c>
      <c r="H118" s="16" t="str">
        <f t="shared" si="15"/>
        <v/>
      </c>
      <c r="I118" s="16" t="str">
        <f t="shared" si="16"/>
        <v/>
      </c>
      <c r="J118" s="16" t="str">
        <f t="shared" si="17"/>
        <v/>
      </c>
    </row>
    <row r="119" spans="1:10" ht="16">
      <c r="A119" s="14" t="str">
        <f>IF('Mortality Tables'!Z116+MAX($B$2:$C$2)&gt;120,"",'Mortality Tables'!Z116)</f>
        <v/>
      </c>
      <c r="B119" s="14" t="str">
        <f t="shared" si="11"/>
        <v/>
      </c>
      <c r="C119" s="14" t="str">
        <f t="shared" si="12"/>
        <v/>
      </c>
      <c r="D119" s="15" t="str">
        <f>IF(A119="","",VLOOKUP(B119,'Mortality Tables'!$Z$5:$AD$124,IF($B$3="Male",3,5))/VLOOKUP($B$2,'Mortality Tables'!$Z$5:$AD$124,IF($B$3="Male",3,5)))</f>
        <v/>
      </c>
      <c r="E119" s="16" t="str">
        <f>IF(A119="","",VLOOKUP(C119,'Mortality Tables'!$Z$5:$AD$124,IF($C$3="Male",3,5))/VLOOKUP($C$2,'Mortality Tables'!$Z$5:$AD$124,IF($C$3="Male",3,5)))</f>
        <v/>
      </c>
      <c r="F119" s="17" t="str">
        <f t="shared" si="13"/>
        <v/>
      </c>
      <c r="G119" s="16" t="str">
        <f t="shared" si="14"/>
        <v/>
      </c>
      <c r="H119" s="16" t="str">
        <f t="shared" si="15"/>
        <v/>
      </c>
      <c r="I119" s="16" t="str">
        <f t="shared" si="16"/>
        <v/>
      </c>
      <c r="J119" s="16" t="str">
        <f t="shared" si="17"/>
        <v/>
      </c>
    </row>
    <row r="120" spans="1:10" ht="16">
      <c r="A120" s="14" t="str">
        <f>IF('Mortality Tables'!Z117+MAX($B$2:$C$2)&gt;120,"",'Mortality Tables'!Z117)</f>
        <v/>
      </c>
      <c r="B120" s="14" t="str">
        <f t="shared" si="11"/>
        <v/>
      </c>
      <c r="C120" s="14" t="str">
        <f t="shared" si="12"/>
        <v/>
      </c>
      <c r="D120" s="15" t="str">
        <f>IF(A120="","",VLOOKUP(B120,'Mortality Tables'!$Z$5:$AD$124,IF($B$3="Male",3,5))/VLOOKUP($B$2,'Mortality Tables'!$Z$5:$AD$124,IF($B$3="Male",3,5)))</f>
        <v/>
      </c>
      <c r="E120" s="16" t="str">
        <f>IF(A120="","",VLOOKUP(C120,'Mortality Tables'!$Z$5:$AD$124,IF($C$3="Male",3,5))/VLOOKUP($C$2,'Mortality Tables'!$Z$5:$AD$124,IF($C$3="Male",3,5)))</f>
        <v/>
      </c>
      <c r="F120" s="17" t="str">
        <f t="shared" si="13"/>
        <v/>
      </c>
      <c r="G120" s="16" t="str">
        <f t="shared" si="14"/>
        <v/>
      </c>
      <c r="H120" s="16" t="str">
        <f t="shared" si="15"/>
        <v/>
      </c>
      <c r="I120" s="16" t="str">
        <f t="shared" si="16"/>
        <v/>
      </c>
      <c r="J120" s="16" t="str">
        <f t="shared" si="17"/>
        <v/>
      </c>
    </row>
    <row r="121" spans="1:10" ht="16">
      <c r="A121" s="14" t="str">
        <f>IF('Mortality Tables'!Z118+MAX($B$2:$C$2)&gt;120,"",'Mortality Tables'!Z118)</f>
        <v/>
      </c>
      <c r="B121" s="14" t="str">
        <f t="shared" si="11"/>
        <v/>
      </c>
      <c r="C121" s="14" t="str">
        <f t="shared" si="12"/>
        <v/>
      </c>
      <c r="D121" s="15" t="str">
        <f>IF(A121="","",VLOOKUP(B121,'Mortality Tables'!$Z$5:$AD$124,IF($B$3="Male",3,5))/VLOOKUP($B$2,'Mortality Tables'!$Z$5:$AD$124,IF($B$3="Male",3,5)))</f>
        <v/>
      </c>
      <c r="E121" s="16" t="str">
        <f>IF(A121="","",VLOOKUP(C121,'Mortality Tables'!$Z$5:$AD$124,IF($C$3="Male",3,5))/VLOOKUP($C$2,'Mortality Tables'!$Z$5:$AD$124,IF($C$3="Male",3,5)))</f>
        <v/>
      </c>
      <c r="F121" s="17" t="str">
        <f t="shared" si="13"/>
        <v/>
      </c>
      <c r="G121" s="16" t="str">
        <f t="shared" si="14"/>
        <v/>
      </c>
      <c r="H121" s="16" t="str">
        <f t="shared" si="15"/>
        <v/>
      </c>
      <c r="I121" s="16" t="str">
        <f t="shared" si="16"/>
        <v/>
      </c>
      <c r="J121" s="16" t="str">
        <f t="shared" si="17"/>
        <v/>
      </c>
    </row>
    <row r="122" spans="1:10" ht="16">
      <c r="A122" s="14" t="str">
        <f>IF('Mortality Tables'!Z119+MAX($B$2:$C$2)&gt;120,"",'Mortality Tables'!Z119)</f>
        <v/>
      </c>
      <c r="B122" s="14" t="str">
        <f t="shared" si="11"/>
        <v/>
      </c>
      <c r="C122" s="14" t="str">
        <f t="shared" si="12"/>
        <v/>
      </c>
      <c r="D122" s="15" t="str">
        <f>IF(A122="","",VLOOKUP(B122,'Mortality Tables'!$Z$5:$AD$124,IF($B$3="Male",3,5))/VLOOKUP($B$2,'Mortality Tables'!$Z$5:$AD$124,IF($B$3="Male",3,5)))</f>
        <v/>
      </c>
      <c r="E122" s="16" t="str">
        <f>IF(A122="","",VLOOKUP(C122,'Mortality Tables'!$Z$5:$AD$124,IF($C$3="Male",3,5))/VLOOKUP($C$2,'Mortality Tables'!$Z$5:$AD$124,IF($C$3="Male",3,5)))</f>
        <v/>
      </c>
      <c r="F122" s="17" t="str">
        <f t="shared" si="13"/>
        <v/>
      </c>
      <c r="G122" s="16" t="str">
        <f t="shared" si="14"/>
        <v/>
      </c>
      <c r="H122" s="16" t="str">
        <f t="shared" si="15"/>
        <v/>
      </c>
      <c r="I122" s="16" t="str">
        <f t="shared" si="16"/>
        <v/>
      </c>
      <c r="J122" s="16" t="str">
        <f t="shared" si="17"/>
        <v/>
      </c>
    </row>
    <row r="123" spans="1:10" ht="16">
      <c r="A123" s="14" t="str">
        <f>IF('Mortality Tables'!Z120+MAX($B$2:$C$2)&gt;120,"",'Mortality Tables'!Z120)</f>
        <v/>
      </c>
      <c r="B123" s="14" t="str">
        <f t="shared" si="11"/>
        <v/>
      </c>
      <c r="C123" s="14" t="str">
        <f t="shared" si="12"/>
        <v/>
      </c>
      <c r="D123" s="15" t="str">
        <f>IF(A123="","",VLOOKUP(B123,'Mortality Tables'!$Z$5:$AD$124,IF($B$3="Male",3,5))/VLOOKUP($B$2,'Mortality Tables'!$Z$5:$AD$124,IF($B$3="Male",3,5)))</f>
        <v/>
      </c>
      <c r="E123" s="16" t="str">
        <f>IF(A123="","",VLOOKUP(C123,'Mortality Tables'!$Z$5:$AD$124,IF($C$3="Male",3,5))/VLOOKUP($C$2,'Mortality Tables'!$Z$5:$AD$124,IF($C$3="Male",3,5)))</f>
        <v/>
      </c>
      <c r="F123" s="17" t="str">
        <f t="shared" si="13"/>
        <v/>
      </c>
      <c r="G123" s="16" t="str">
        <f t="shared" si="14"/>
        <v/>
      </c>
      <c r="H123" s="16" t="str">
        <f t="shared" si="15"/>
        <v/>
      </c>
      <c r="I123" s="16" t="str">
        <f t="shared" si="16"/>
        <v/>
      </c>
      <c r="J123" s="16" t="str">
        <f t="shared" si="17"/>
        <v/>
      </c>
    </row>
    <row r="124" spans="1:10" ht="16">
      <c r="A124" s="14" t="str">
        <f>IF('Mortality Tables'!Z121+MAX($B$2:$C$2)&gt;120,"",'Mortality Tables'!Z121)</f>
        <v/>
      </c>
      <c r="B124" s="14" t="str">
        <f t="shared" si="11"/>
        <v/>
      </c>
      <c r="C124" s="14" t="str">
        <f t="shared" si="12"/>
        <v/>
      </c>
      <c r="D124" s="15" t="str">
        <f>IF(A124="","",VLOOKUP(B124,'Mortality Tables'!$Z$5:$AD$124,IF($B$3="Male",3,5))/VLOOKUP($B$2,'Mortality Tables'!$Z$5:$AD$124,IF($B$3="Male",3,5)))</f>
        <v/>
      </c>
      <c r="E124" s="16" t="str">
        <f>IF(A124="","",VLOOKUP(C124,'Mortality Tables'!$Z$5:$AD$124,IF($C$3="Male",3,5))/VLOOKUP($C$2,'Mortality Tables'!$Z$5:$AD$124,IF($C$3="Male",3,5)))</f>
        <v/>
      </c>
      <c r="F124" s="17" t="str">
        <f t="shared" si="13"/>
        <v/>
      </c>
      <c r="G124" s="16" t="str">
        <f t="shared" si="14"/>
        <v/>
      </c>
      <c r="H124" s="16" t="str">
        <f t="shared" si="15"/>
        <v/>
      </c>
      <c r="I124" s="16" t="str">
        <f t="shared" si="16"/>
        <v/>
      </c>
      <c r="J124" s="16" t="str">
        <f t="shared" si="17"/>
        <v/>
      </c>
    </row>
    <row r="125" spans="1:10" ht="16">
      <c r="A125" s="14" t="str">
        <f>IF('Mortality Tables'!Z122+MAX($B$2:$C$2)&gt;120,"",'Mortality Tables'!Z122)</f>
        <v/>
      </c>
      <c r="B125" s="14" t="str">
        <f t="shared" si="11"/>
        <v/>
      </c>
      <c r="C125" s="14" t="str">
        <f>IF(A125="","",$C$2+A125)</f>
        <v/>
      </c>
      <c r="D125" s="15" t="str">
        <f>IF(A125="","",VLOOKUP(B125,'Mortality Tables'!$Z$5:$AD$124,IF($B$3="Male",3,5))/VLOOKUP($B$2,'Mortality Tables'!$Z$5:$AD$124,IF($B$3="Male",3,5)))</f>
        <v/>
      </c>
      <c r="E125" s="16" t="str">
        <f>IF(A125="","",VLOOKUP(C125,'Mortality Tables'!$Z$5:$AD$124,IF($C$3="Male",3,5))/VLOOKUP($C$2,'Mortality Tables'!$Z$5:$AD$124,IF($C$3="Male",3,5)))</f>
        <v/>
      </c>
      <c r="F125" s="17" t="str">
        <f t="shared" si="13"/>
        <v/>
      </c>
      <c r="G125" s="16" t="str">
        <f t="shared" si="14"/>
        <v/>
      </c>
      <c r="H125" s="16" t="str">
        <f t="shared" si="15"/>
        <v/>
      </c>
      <c r="I125" s="16" t="str">
        <f t="shared" si="16"/>
        <v/>
      </c>
      <c r="J125" s="16" t="str">
        <f t="shared" si="17"/>
        <v/>
      </c>
    </row>
    <row r="126" spans="1:10" ht="16">
      <c r="A126" s="14" t="str">
        <f>IF('Mortality Tables'!Z123+MAX($B$2:$C$2)&gt;120,"",'Mortality Tables'!Z123)</f>
        <v/>
      </c>
      <c r="B126" s="14" t="str">
        <f t="shared" si="11"/>
        <v/>
      </c>
      <c r="C126" s="14" t="str">
        <f>IF(A126="","",$C$2+A126)</f>
        <v/>
      </c>
      <c r="D126" s="15" t="str">
        <f>IF(A126="","",VLOOKUP(B126,'Mortality Tables'!$Z$5:$AD$124,IF($B$3="Male",3,5))/VLOOKUP($B$2,'Mortality Tables'!$Z$5:$AD$124,IF($B$3="Male",3,5)))</f>
        <v/>
      </c>
      <c r="E126" s="16" t="str">
        <f>IF(A126="","",VLOOKUP(C126,'Mortality Tables'!$Z$5:$AD$124,IF($C$3="Male",3,5))/VLOOKUP($C$2,'Mortality Tables'!$Z$5:$AD$124,IF($C$3="Male",3,5)))</f>
        <v/>
      </c>
      <c r="F126" s="17" t="str">
        <f t="shared" si="13"/>
        <v/>
      </c>
      <c r="G126" s="16" t="str">
        <f t="shared" si="14"/>
        <v/>
      </c>
      <c r="H126" s="16" t="str">
        <f t="shared" si="15"/>
        <v/>
      </c>
      <c r="I126" s="16" t="str">
        <f t="shared" si="16"/>
        <v/>
      </c>
      <c r="J126" s="16" t="str">
        <f t="shared" si="17"/>
        <v/>
      </c>
    </row>
    <row r="127" spans="1:10" ht="16">
      <c r="A127" s="14" t="str">
        <f>IF('Mortality Tables'!Z124+MAX($B$2:$C$2)&gt;120,"",'Mortality Tables'!Z124)</f>
        <v/>
      </c>
      <c r="B127" s="14" t="str">
        <f t="shared" si="11"/>
        <v/>
      </c>
      <c r="C127" s="14" t="str">
        <f>IF(A127="","",$C$2+A127)</f>
        <v/>
      </c>
      <c r="D127" s="15" t="str">
        <f>IF(A127="","",VLOOKUP(B127,'Mortality Tables'!$Z$5:$AD$124,IF($B$3="Male",3,5))/VLOOKUP($B$2,'Mortality Tables'!$Z$5:$AD$124,IF($B$3="Male",3,5)))</f>
        <v/>
      </c>
      <c r="E127" s="16" t="str">
        <f>IF(A127="","",VLOOKUP(C127,'Mortality Tables'!$Z$5:$AD$124,IF($C$3="Male",3,5))/VLOOKUP($C$2,'Mortality Tables'!$Z$5:$AD$124,IF($C$3="Male",3,5)))</f>
        <v/>
      </c>
      <c r="F127" s="17" t="str">
        <f t="shared" si="13"/>
        <v/>
      </c>
      <c r="G127" s="16" t="str">
        <f t="shared" si="14"/>
        <v/>
      </c>
      <c r="H127" s="16" t="str">
        <f t="shared" si="15"/>
        <v/>
      </c>
      <c r="I127" s="16" t="str">
        <f t="shared" si="16"/>
        <v/>
      </c>
      <c r="J127" s="16" t="str">
        <f t="shared" si="17"/>
        <v/>
      </c>
    </row>
    <row r="128" spans="1:10" ht="16">
      <c r="A128" s="14" t="e">
        <f>IF('Mortality Tables'!#REF!+MAX($B$2:$C$2)&gt;120,"",'Mortality Tables'!#REF!)</f>
        <v>#REF!</v>
      </c>
      <c r="B128" s="14" t="e">
        <f>IF(A128="","",$B$2+A128)</f>
        <v>#REF!</v>
      </c>
      <c r="C128" s="14" t="e">
        <f>IF(A128="","",$C$2+A128)</f>
        <v>#REF!</v>
      </c>
      <c r="D128" s="15" t="e">
        <f>IF(A128="","",VLOOKUP(B128,'Mortality Tables'!$Z$5:$AD$124,IF($B$3="Male",3,5))/VLOOKUP($B$2,'Mortality Tables'!$Z$5:$AD$124,IF($B$3="Male",3,5)))</f>
        <v>#REF!</v>
      </c>
      <c r="E128" s="16" t="e">
        <f>IF(A128="","",VLOOKUP(C128,'Mortality Tables'!$Z$5:$AD$124,IF($C$3="Male",3,5))/VLOOKUP($C$2,'Mortality Tables'!$Z$5:$AD$124,IF($C$3="Male",3,5)))</f>
        <v>#REF!</v>
      </c>
      <c r="F128" s="17" t="e">
        <f>IF(A128="","",D128*E128)</f>
        <v>#REF!</v>
      </c>
      <c r="G128" s="16" t="e">
        <f>IF(A128="","",D128*(1-E128))</f>
        <v>#REF!</v>
      </c>
      <c r="H128" s="16" t="e">
        <f>IF(A128="","",E128*(1-D128))</f>
        <v>#REF!</v>
      </c>
      <c r="I128" s="16" t="e">
        <f>IF(A128="","",1-J128)</f>
        <v>#REF!</v>
      </c>
      <c r="J128" s="16" t="e">
        <f>IF(A128="","",(1-D128)*(1-E128))</f>
        <v>#REF!</v>
      </c>
    </row>
  </sheetData>
  <mergeCells count="5">
    <mergeCell ref="D1:J5"/>
    <mergeCell ref="A4:A5"/>
    <mergeCell ref="B4:C5"/>
    <mergeCell ref="B7:C7"/>
    <mergeCell ref="D7:J7"/>
  </mergeCells>
  <dataValidations count="1">
    <dataValidation type="list" allowBlank="1" showInputMessage="1" showErrorMessage="1" sqref="B3:C3" xr:uid="{00000000-0002-0000-0200-000000000000}">
      <formula1>"Male, Female"</formula1>
    </dataValidation>
  </dataValidations>
  <printOptions horizontalCentered="1"/>
  <pageMargins left="0.75" right="0.75" top="1" bottom="1" header="0.5" footer="0.5"/>
  <pageSetup orientation="portrait" horizontalDpi="4294967293" verticalDpi="0"/>
  <headerFooter alignWithMargins="0"/>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'Mortality Tables'!$Z$5:$Z$124</xm:f>
          </x14:formula1>
          <xm:sqref>B2:C2</xm:sqref>
        </x14:dataValidation>
        <x14:dataValidation type="list" allowBlank="1" showInputMessage="1" showErrorMessage="1" xr:uid="{00000000-0002-0000-0200-000002000000}">
          <x14:formula1>
            <xm:f>'Mortality Tables'!$AF$1:$AF$4</xm:f>
          </x14:formula1>
          <xm:sqref>B4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126"/>
  <sheetViews>
    <sheetView topLeftCell="R1" workbookViewId="0">
      <selection activeCell="L9" sqref="L9"/>
    </sheetView>
  </sheetViews>
  <sheetFormatPr baseColWidth="10" defaultColWidth="8.5" defaultRowHeight="13"/>
  <cols>
    <col min="1" max="1" width="5.6640625" style="18" customWidth="1"/>
    <col min="2" max="5" width="10.5" style="18" customWidth="1"/>
    <col min="6" max="6" width="8.5" style="18"/>
    <col min="7" max="7" width="5.6640625" style="18" customWidth="1"/>
    <col min="8" max="11" width="10.5" style="18" customWidth="1"/>
    <col min="12" max="12" width="8.5" style="18"/>
    <col min="13" max="13" width="5.6640625" style="18" customWidth="1"/>
    <col min="14" max="17" width="10.5" style="18" customWidth="1"/>
    <col min="18" max="18" width="8.5" style="18"/>
    <col min="19" max="19" width="5.6640625" style="18" customWidth="1"/>
    <col min="20" max="20" width="10.5" style="18" customWidth="1"/>
    <col min="21" max="21" width="8.1640625" style="18" customWidth="1"/>
    <col min="22" max="22" width="10.5" style="18" customWidth="1"/>
    <col min="23" max="23" width="8.1640625" style="18" customWidth="1"/>
    <col min="24" max="25" width="8.5" style="18"/>
    <col min="26" max="26" width="5.6640625" style="18" customWidth="1"/>
    <col min="27" max="30" width="10.5" style="18" customWidth="1"/>
    <col min="31" max="31" width="8.5" style="18"/>
    <col min="32" max="33" width="16.5" style="18" customWidth="1"/>
    <col min="34" max="16384" width="8.5" style="18"/>
  </cols>
  <sheetData>
    <row r="1" spans="1:33">
      <c r="A1" s="121" t="s">
        <v>63</v>
      </c>
      <c r="B1" s="122"/>
      <c r="C1" s="122"/>
      <c r="D1" s="122"/>
      <c r="E1" s="123"/>
      <c r="G1" s="121" t="s">
        <v>64</v>
      </c>
      <c r="H1" s="122"/>
      <c r="I1" s="122"/>
      <c r="J1" s="122"/>
      <c r="K1" s="123"/>
      <c r="M1" s="121" t="s">
        <v>65</v>
      </c>
      <c r="N1" s="122"/>
      <c r="O1" s="122"/>
      <c r="P1" s="122"/>
      <c r="Q1" s="123"/>
      <c r="S1" s="121" t="s">
        <v>89</v>
      </c>
      <c r="T1" s="122"/>
      <c r="U1" s="122"/>
      <c r="V1" s="122"/>
      <c r="W1" s="123"/>
      <c r="Z1" s="121" t="str">
        <f>'Joint Life Calculator'!B4</f>
        <v>Social Security Period Life Table 2013</v>
      </c>
      <c r="AA1" s="122"/>
      <c r="AB1" s="122"/>
      <c r="AC1" s="122"/>
      <c r="AD1" s="123"/>
      <c r="AF1" s="124" t="str">
        <f>A1</f>
        <v>Annuity 2000 Table</v>
      </c>
      <c r="AG1" s="124"/>
    </row>
    <row r="2" spans="1:33">
      <c r="A2" s="19"/>
      <c r="B2" s="125" t="s">
        <v>54</v>
      </c>
      <c r="C2" s="125"/>
      <c r="D2" s="125" t="s">
        <v>55</v>
      </c>
      <c r="E2" s="126"/>
      <c r="G2" s="19"/>
      <c r="H2" s="125" t="s">
        <v>54</v>
      </c>
      <c r="I2" s="125"/>
      <c r="J2" s="125" t="s">
        <v>55</v>
      </c>
      <c r="K2" s="126"/>
      <c r="M2" s="19"/>
      <c r="N2" s="125" t="s">
        <v>54</v>
      </c>
      <c r="O2" s="125"/>
      <c r="P2" s="125" t="s">
        <v>55</v>
      </c>
      <c r="Q2" s="126"/>
      <c r="S2" s="19"/>
      <c r="T2" s="125" t="s">
        <v>54</v>
      </c>
      <c r="U2" s="125"/>
      <c r="V2" s="125" t="s">
        <v>55</v>
      </c>
      <c r="W2" s="126"/>
      <c r="Z2" s="19"/>
      <c r="AA2" s="125" t="s">
        <v>54</v>
      </c>
      <c r="AB2" s="125"/>
      <c r="AC2" s="125" t="s">
        <v>55</v>
      </c>
      <c r="AD2" s="126"/>
      <c r="AF2" s="124" t="str">
        <f>G1</f>
        <v>Period Life Table 2005</v>
      </c>
      <c r="AG2" s="124"/>
    </row>
    <row r="3" spans="1:33" ht="12.75" customHeight="1">
      <c r="A3" s="20" t="s">
        <v>66</v>
      </c>
      <c r="B3" s="21" t="s">
        <v>67</v>
      </c>
      <c r="C3" s="21" t="s">
        <v>68</v>
      </c>
      <c r="D3" s="22" t="s">
        <v>67</v>
      </c>
      <c r="E3" s="23" t="s">
        <v>68</v>
      </c>
      <c r="F3" s="24"/>
      <c r="G3" s="20" t="s">
        <v>66</v>
      </c>
      <c r="H3" s="21" t="s">
        <v>67</v>
      </c>
      <c r="I3" s="21" t="s">
        <v>68</v>
      </c>
      <c r="J3" s="22" t="s">
        <v>67</v>
      </c>
      <c r="K3" s="23" t="s">
        <v>68</v>
      </c>
      <c r="L3" s="24"/>
      <c r="M3" s="20" t="s">
        <v>66</v>
      </c>
      <c r="N3" s="21" t="s">
        <v>67</v>
      </c>
      <c r="O3" s="21" t="s">
        <v>68</v>
      </c>
      <c r="P3" s="22" t="s">
        <v>67</v>
      </c>
      <c r="Q3" s="23" t="s">
        <v>68</v>
      </c>
      <c r="S3" s="20" t="s">
        <v>66</v>
      </c>
      <c r="T3" s="21" t="s">
        <v>67</v>
      </c>
      <c r="U3" s="21" t="s">
        <v>68</v>
      </c>
      <c r="V3" s="22" t="s">
        <v>67</v>
      </c>
      <c r="W3" s="23" t="s">
        <v>68</v>
      </c>
      <c r="Z3" s="20" t="s">
        <v>66</v>
      </c>
      <c r="AA3" s="21" t="s">
        <v>67</v>
      </c>
      <c r="AB3" s="21" t="s">
        <v>68</v>
      </c>
      <c r="AC3" s="22" t="s">
        <v>67</v>
      </c>
      <c r="AD3" s="23" t="s">
        <v>68</v>
      </c>
      <c r="AF3" s="130" t="str">
        <f>M1</f>
        <v>RP-2000 Table</v>
      </c>
      <c r="AG3" s="130"/>
    </row>
    <row r="4" spans="1:33" ht="14">
      <c r="A4" s="25" t="s">
        <v>69</v>
      </c>
      <c r="B4" s="26" t="s">
        <v>70</v>
      </c>
      <c r="C4" s="26" t="s">
        <v>71</v>
      </c>
      <c r="D4" s="26" t="s">
        <v>70</v>
      </c>
      <c r="E4" s="27" t="s">
        <v>71</v>
      </c>
      <c r="F4" s="24"/>
      <c r="G4" s="25" t="s">
        <v>69</v>
      </c>
      <c r="H4" s="26" t="s">
        <v>70</v>
      </c>
      <c r="I4" s="26" t="s">
        <v>71</v>
      </c>
      <c r="J4" s="26" t="s">
        <v>70</v>
      </c>
      <c r="K4" s="27" t="s">
        <v>71</v>
      </c>
      <c r="L4" s="24"/>
      <c r="M4" s="25" t="s">
        <v>69</v>
      </c>
      <c r="N4" s="26" t="s">
        <v>70</v>
      </c>
      <c r="O4" s="26" t="s">
        <v>71</v>
      </c>
      <c r="P4" s="26" t="s">
        <v>70</v>
      </c>
      <c r="Q4" s="27" t="s">
        <v>71</v>
      </c>
      <c r="S4" s="25" t="s">
        <v>69</v>
      </c>
      <c r="T4" s="26" t="s">
        <v>70</v>
      </c>
      <c r="U4" s="26" t="s">
        <v>71</v>
      </c>
      <c r="V4" s="26" t="s">
        <v>70</v>
      </c>
      <c r="W4" s="27" t="s">
        <v>71</v>
      </c>
      <c r="Z4" s="25" t="s">
        <v>69</v>
      </c>
      <c r="AA4" s="26" t="s">
        <v>70</v>
      </c>
      <c r="AB4" s="26" t="s">
        <v>71</v>
      </c>
      <c r="AC4" s="26" t="s">
        <v>70</v>
      </c>
      <c r="AD4" s="27" t="s">
        <v>71</v>
      </c>
      <c r="AF4" s="127" t="str">
        <f>S1</f>
        <v>Social Security Period Life Table 2013</v>
      </c>
      <c r="AG4" s="127"/>
    </row>
    <row r="5" spans="1:33" ht="16">
      <c r="A5" s="28">
        <v>0</v>
      </c>
      <c r="B5" s="29">
        <v>2.0799999999999998E-3</v>
      </c>
      <c r="C5" s="30">
        <v>100000</v>
      </c>
      <c r="D5" s="29">
        <v>1.6149999999999999E-3</v>
      </c>
      <c r="E5" s="31">
        <v>100000</v>
      </c>
      <c r="G5" s="28">
        <v>0</v>
      </c>
      <c r="H5" s="29">
        <v>7.5659999999999998E-3</v>
      </c>
      <c r="I5" s="30">
        <v>100000</v>
      </c>
      <c r="J5" s="29">
        <v>6.156E-3</v>
      </c>
      <c r="K5" s="31">
        <v>100000</v>
      </c>
      <c r="M5" s="28">
        <v>0</v>
      </c>
      <c r="N5" s="29">
        <v>6.3699999999999998E-4</v>
      </c>
      <c r="O5" s="30">
        <v>100000</v>
      </c>
      <c r="P5" s="29">
        <v>5.71E-4</v>
      </c>
      <c r="Q5" s="31">
        <v>100000</v>
      </c>
      <c r="S5" s="28">
        <v>0</v>
      </c>
      <c r="T5" s="29">
        <v>6.5189999999999996E-3</v>
      </c>
      <c r="U5" s="30">
        <v>100000</v>
      </c>
      <c r="V5" s="29">
        <v>5.3769999999999998E-3</v>
      </c>
      <c r="W5" s="31">
        <v>100000</v>
      </c>
      <c r="Z5" s="28">
        <v>0</v>
      </c>
      <c r="AA5" s="29">
        <f>IF($Z$1=$A$1,B5,IF($Z$1=$G$1,H5,IF($Z$1=$M$1,N5,IF($Z$1=$S$1,T5,"error"))))</f>
        <v>6.5189999999999996E-3</v>
      </c>
      <c r="AB5" s="30">
        <f t="shared" ref="AB5:AD20" si="0">IF($Z$1=$A$1,C5,IF($Z$1=$G$1,I5,IF($Z$1=$M$1,O5,IF($Z$1=$S$1,U5,"error"))))</f>
        <v>100000</v>
      </c>
      <c r="AC5" s="29">
        <f t="shared" si="0"/>
        <v>5.3769999999999998E-3</v>
      </c>
      <c r="AD5" s="31">
        <f t="shared" si="0"/>
        <v>100000</v>
      </c>
      <c r="AF5" s="128" t="s">
        <v>72</v>
      </c>
      <c r="AG5" s="129"/>
    </row>
    <row r="6" spans="1:33" ht="16">
      <c r="A6" s="28">
        <v>1</v>
      </c>
      <c r="B6" s="29">
        <v>8.1499999999999997E-4</v>
      </c>
      <c r="C6" s="30">
        <f>C5*(1-B5)</f>
        <v>99792</v>
      </c>
      <c r="D6" s="29">
        <v>6.8000000000000005E-4</v>
      </c>
      <c r="E6" s="31">
        <f>E5*(1-D5)</f>
        <v>99838.5</v>
      </c>
      <c r="G6" s="28">
        <v>1</v>
      </c>
      <c r="H6" s="29">
        <v>5.22E-4</v>
      </c>
      <c r="I6" s="30">
        <v>99243</v>
      </c>
      <c r="J6" s="29">
        <v>4.1599999999999997E-4</v>
      </c>
      <c r="K6" s="31">
        <v>99384</v>
      </c>
      <c r="M6" s="28">
        <v>1</v>
      </c>
      <c r="N6" s="29">
        <v>4.2999999999999999E-4</v>
      </c>
      <c r="O6" s="30">
        <v>99936</v>
      </c>
      <c r="P6" s="29">
        <v>3.7199999999999999E-4</v>
      </c>
      <c r="Q6" s="31">
        <v>99943</v>
      </c>
      <c r="S6" s="28">
        <v>1</v>
      </c>
      <c r="T6" s="29">
        <v>4.6200000000000001E-4</v>
      </c>
      <c r="U6" s="30">
        <v>99348</v>
      </c>
      <c r="V6" s="29">
        <v>3.79E-4</v>
      </c>
      <c r="W6" s="31">
        <v>99462</v>
      </c>
      <c r="Z6" s="28">
        <v>1</v>
      </c>
      <c r="AA6" s="29">
        <f t="shared" ref="AA6:AD69" si="1">IF($Z$1=$A$1,B6,IF($Z$1=$G$1,H6,IF($Z$1=$M$1,N6,IF($Z$1=$S$1,T6,"error"))))</f>
        <v>4.6200000000000001E-4</v>
      </c>
      <c r="AB6" s="30">
        <f t="shared" si="0"/>
        <v>99348</v>
      </c>
      <c r="AC6" s="29">
        <f t="shared" si="0"/>
        <v>3.79E-4</v>
      </c>
      <c r="AD6" s="31">
        <f t="shared" si="0"/>
        <v>99462</v>
      </c>
      <c r="AF6" s="32" t="s">
        <v>54</v>
      </c>
      <c r="AG6" s="32" t="s">
        <v>55</v>
      </c>
    </row>
    <row r="7" spans="1:33" ht="16">
      <c r="A7" s="28">
        <v>2</v>
      </c>
      <c r="B7" s="29">
        <v>4.5399999999999998E-4</v>
      </c>
      <c r="C7" s="30">
        <f t="shared" ref="C7:C70" si="2">C6*(1-B6)</f>
        <v>99710.669519999996</v>
      </c>
      <c r="D7" s="29">
        <v>3.5300000000000002E-4</v>
      </c>
      <c r="E7" s="31">
        <f t="shared" ref="E7:E70" si="3">E6*(1-D6)</f>
        <v>99770.609819999998</v>
      </c>
      <c r="G7" s="28">
        <v>2</v>
      </c>
      <c r="H7" s="29">
        <v>3.5799999999999997E-4</v>
      </c>
      <c r="I7" s="30">
        <v>99192</v>
      </c>
      <c r="J7" s="29">
        <v>2.5700000000000001E-4</v>
      </c>
      <c r="K7" s="31">
        <v>99343</v>
      </c>
      <c r="M7" s="28">
        <v>2</v>
      </c>
      <c r="N7" s="29">
        <v>3.57E-4</v>
      </c>
      <c r="O7" s="30">
        <v>99893</v>
      </c>
      <c r="P7" s="29">
        <v>2.7799999999999998E-4</v>
      </c>
      <c r="Q7" s="31">
        <v>99906</v>
      </c>
      <c r="S7" s="28">
        <v>2</v>
      </c>
      <c r="T7" s="29">
        <v>2.9100000000000003E-4</v>
      </c>
      <c r="U7" s="30">
        <v>99302</v>
      </c>
      <c r="V7" s="29">
        <v>2.2100000000000001E-4</v>
      </c>
      <c r="W7" s="31">
        <v>99425</v>
      </c>
      <c r="Z7" s="28">
        <v>2</v>
      </c>
      <c r="AA7" s="29">
        <f t="shared" si="1"/>
        <v>2.9100000000000003E-4</v>
      </c>
      <c r="AB7" s="30">
        <f t="shared" si="0"/>
        <v>99302</v>
      </c>
      <c r="AC7" s="29">
        <f t="shared" si="0"/>
        <v>2.2100000000000001E-4</v>
      </c>
      <c r="AD7" s="31">
        <f t="shared" si="0"/>
        <v>99425</v>
      </c>
      <c r="AF7" s="33">
        <f>AB5-AB6</f>
        <v>652</v>
      </c>
      <c r="AG7" s="33">
        <f>AD5-AD6</f>
        <v>538</v>
      </c>
    </row>
    <row r="8" spans="1:33" ht="16">
      <c r="A8" s="28">
        <v>3</v>
      </c>
      <c r="B8" s="29">
        <v>3.6699999999999998E-4</v>
      </c>
      <c r="C8" s="30">
        <f t="shared" si="2"/>
        <v>99665.400876037922</v>
      </c>
      <c r="D8" s="29">
        <v>2.61E-4</v>
      </c>
      <c r="E8" s="31">
        <f t="shared" si="3"/>
        <v>99735.390794733539</v>
      </c>
      <c r="G8" s="28">
        <v>3</v>
      </c>
      <c r="H8" s="29">
        <v>2.5500000000000002E-4</v>
      </c>
      <c r="I8" s="30">
        <v>99156</v>
      </c>
      <c r="J8" s="29">
        <v>1.8100000000000001E-4</v>
      </c>
      <c r="K8" s="31">
        <v>99318</v>
      </c>
      <c r="M8" s="28">
        <v>3</v>
      </c>
      <c r="N8" s="29">
        <v>2.7799999999999998E-4</v>
      </c>
      <c r="O8" s="30">
        <v>99858</v>
      </c>
      <c r="P8" s="29">
        <v>2.0799999999999999E-4</v>
      </c>
      <c r="Q8" s="31">
        <v>99878</v>
      </c>
      <c r="S8" s="28">
        <v>3</v>
      </c>
      <c r="T8" s="29">
        <v>2.0900000000000001E-4</v>
      </c>
      <c r="U8" s="30">
        <v>99273</v>
      </c>
      <c r="V8" s="29">
        <v>1.6200000000000001E-4</v>
      </c>
      <c r="W8" s="31">
        <v>99403</v>
      </c>
      <c r="Z8" s="28">
        <v>3</v>
      </c>
      <c r="AA8" s="29">
        <f t="shared" si="1"/>
        <v>2.0900000000000001E-4</v>
      </c>
      <c r="AB8" s="30">
        <f t="shared" si="0"/>
        <v>99273</v>
      </c>
      <c r="AC8" s="29">
        <f t="shared" si="0"/>
        <v>1.6200000000000001E-4</v>
      </c>
      <c r="AD8" s="31">
        <f t="shared" si="0"/>
        <v>99403</v>
      </c>
      <c r="AF8" s="33">
        <f t="shared" ref="AF8:AF71" si="4">AB6-AB7</f>
        <v>46</v>
      </c>
      <c r="AG8" s="33">
        <f t="shared" ref="AG8:AG71" si="5">AD6-AD7</f>
        <v>37</v>
      </c>
    </row>
    <row r="9" spans="1:33" ht="16">
      <c r="A9" s="28">
        <v>4</v>
      </c>
      <c r="B9" s="29">
        <v>3.21E-4</v>
      </c>
      <c r="C9" s="30">
        <f t="shared" si="2"/>
        <v>99628.823673916413</v>
      </c>
      <c r="D9" s="29">
        <v>2.0900000000000001E-4</v>
      </c>
      <c r="E9" s="31">
        <f t="shared" si="3"/>
        <v>99709.359857736112</v>
      </c>
      <c r="G9" s="28">
        <v>4</v>
      </c>
      <c r="H9" s="29">
        <v>2.04E-4</v>
      </c>
      <c r="I9" s="30">
        <v>99131</v>
      </c>
      <c r="J9" s="29">
        <v>1.55E-4</v>
      </c>
      <c r="K9" s="31">
        <v>99300</v>
      </c>
      <c r="M9" s="28">
        <v>4</v>
      </c>
      <c r="N9" s="29">
        <v>2.5500000000000002E-4</v>
      </c>
      <c r="O9" s="30">
        <v>99830</v>
      </c>
      <c r="P9" s="29">
        <v>1.8799999999999999E-4</v>
      </c>
      <c r="Q9" s="31">
        <v>99857</v>
      </c>
      <c r="S9" s="28">
        <v>4</v>
      </c>
      <c r="T9" s="29">
        <v>1.76E-4</v>
      </c>
      <c r="U9" s="30">
        <v>99252</v>
      </c>
      <c r="V9" s="29">
        <v>1.3300000000000001E-4</v>
      </c>
      <c r="W9" s="31">
        <v>99387</v>
      </c>
      <c r="Z9" s="28">
        <v>4</v>
      </c>
      <c r="AA9" s="29">
        <f t="shared" si="1"/>
        <v>1.76E-4</v>
      </c>
      <c r="AB9" s="30">
        <f t="shared" si="0"/>
        <v>99252</v>
      </c>
      <c r="AC9" s="29">
        <f t="shared" si="0"/>
        <v>1.3300000000000001E-4</v>
      </c>
      <c r="AD9" s="31">
        <f t="shared" si="0"/>
        <v>99387</v>
      </c>
      <c r="AF9" s="33">
        <f t="shared" si="4"/>
        <v>29</v>
      </c>
      <c r="AG9" s="33">
        <f t="shared" si="5"/>
        <v>22</v>
      </c>
    </row>
    <row r="10" spans="1:33" ht="16">
      <c r="A10" s="34">
        <v>5</v>
      </c>
      <c r="B10" s="29">
        <v>2.9100000000000003E-4</v>
      </c>
      <c r="C10" s="30">
        <f t="shared" si="2"/>
        <v>99596.842821517086</v>
      </c>
      <c r="D10" s="29">
        <v>1.7100000000000001E-4</v>
      </c>
      <c r="E10" s="31">
        <f t="shared" si="3"/>
        <v>99688.520601525845</v>
      </c>
      <c r="G10" s="34">
        <v>5</v>
      </c>
      <c r="H10" s="29">
        <v>1.84E-4</v>
      </c>
      <c r="I10" s="30">
        <v>99111</v>
      </c>
      <c r="J10" s="29">
        <v>1.47E-4</v>
      </c>
      <c r="K10" s="31">
        <v>99284</v>
      </c>
      <c r="M10" s="34">
        <v>5</v>
      </c>
      <c r="N10" s="29">
        <v>2.4399999999999999E-4</v>
      </c>
      <c r="O10" s="30">
        <v>99804</v>
      </c>
      <c r="P10" s="29">
        <v>1.76E-4</v>
      </c>
      <c r="Q10" s="31">
        <v>99838</v>
      </c>
      <c r="S10" s="34">
        <v>5</v>
      </c>
      <c r="T10" s="29">
        <v>1.5899999999999999E-4</v>
      </c>
      <c r="U10" s="30">
        <v>99235</v>
      </c>
      <c r="V10" s="29">
        <v>1.1900000000000001E-4</v>
      </c>
      <c r="W10" s="31">
        <v>99373</v>
      </c>
      <c r="Z10" s="34">
        <v>5</v>
      </c>
      <c r="AA10" s="29">
        <f t="shared" si="1"/>
        <v>1.5899999999999999E-4</v>
      </c>
      <c r="AB10" s="30">
        <f t="shared" si="0"/>
        <v>99235</v>
      </c>
      <c r="AC10" s="29">
        <f t="shared" si="0"/>
        <v>1.1900000000000001E-4</v>
      </c>
      <c r="AD10" s="31">
        <f t="shared" si="0"/>
        <v>99373</v>
      </c>
      <c r="AF10" s="33">
        <f t="shared" si="4"/>
        <v>21</v>
      </c>
      <c r="AG10" s="33">
        <f t="shared" si="5"/>
        <v>16</v>
      </c>
    </row>
    <row r="11" spans="1:33" ht="16">
      <c r="A11" s="34">
        <v>6</v>
      </c>
      <c r="B11" s="29">
        <v>2.7E-4</v>
      </c>
      <c r="C11" s="30">
        <f t="shared" si="2"/>
        <v>99567.860140256016</v>
      </c>
      <c r="D11" s="29">
        <v>1.4100000000000001E-4</v>
      </c>
      <c r="E11" s="31">
        <f t="shared" si="3"/>
        <v>99671.473864502987</v>
      </c>
      <c r="G11" s="34">
        <v>6</v>
      </c>
      <c r="H11" s="29">
        <v>1.74E-4</v>
      </c>
      <c r="I11" s="30">
        <v>99092</v>
      </c>
      <c r="J11" s="29">
        <v>1.4200000000000001E-4</v>
      </c>
      <c r="K11" s="31">
        <v>99270</v>
      </c>
      <c r="M11" s="34">
        <v>6</v>
      </c>
      <c r="N11" s="29">
        <v>2.34E-4</v>
      </c>
      <c r="O11" s="30">
        <v>99780</v>
      </c>
      <c r="P11" s="29">
        <v>1.65E-4</v>
      </c>
      <c r="Q11" s="31">
        <v>99821</v>
      </c>
      <c r="S11" s="34">
        <v>6</v>
      </c>
      <c r="T11" s="29">
        <v>1.46E-4</v>
      </c>
      <c r="U11" s="30">
        <v>99219</v>
      </c>
      <c r="V11" s="29">
        <v>1.0900000000000001E-4</v>
      </c>
      <c r="W11" s="31">
        <v>99361</v>
      </c>
      <c r="Z11" s="34">
        <v>6</v>
      </c>
      <c r="AA11" s="29">
        <f t="shared" si="1"/>
        <v>1.46E-4</v>
      </c>
      <c r="AB11" s="30">
        <f t="shared" si="0"/>
        <v>99219</v>
      </c>
      <c r="AC11" s="29">
        <f t="shared" si="0"/>
        <v>1.0900000000000001E-4</v>
      </c>
      <c r="AD11" s="31">
        <f t="shared" si="0"/>
        <v>99361</v>
      </c>
      <c r="AF11" s="33">
        <f t="shared" si="4"/>
        <v>17</v>
      </c>
      <c r="AG11" s="33">
        <f t="shared" si="5"/>
        <v>14</v>
      </c>
    </row>
    <row r="12" spans="1:33" ht="16">
      <c r="A12" s="34">
        <v>7</v>
      </c>
      <c r="B12" s="29">
        <v>2.5700000000000001E-4</v>
      </c>
      <c r="C12" s="30">
        <f t="shared" si="2"/>
        <v>99540.976818018142</v>
      </c>
      <c r="D12" s="29">
        <v>1.18E-4</v>
      </c>
      <c r="E12" s="31">
        <f t="shared" si="3"/>
        <v>99657.42018668809</v>
      </c>
      <c r="G12" s="34">
        <v>7</v>
      </c>
      <c r="H12" s="29">
        <v>1.63E-4</v>
      </c>
      <c r="I12" s="30">
        <v>99075</v>
      </c>
      <c r="J12" s="29">
        <v>1.37E-4</v>
      </c>
      <c r="K12" s="31">
        <v>99255</v>
      </c>
      <c r="M12" s="34">
        <v>7</v>
      </c>
      <c r="N12" s="29">
        <v>2.1599999999999999E-4</v>
      </c>
      <c r="O12" s="30">
        <v>99757</v>
      </c>
      <c r="P12" s="29">
        <v>1.47E-4</v>
      </c>
      <c r="Q12" s="31">
        <v>99804</v>
      </c>
      <c r="S12" s="34">
        <v>7</v>
      </c>
      <c r="T12" s="29">
        <v>1.3300000000000001E-4</v>
      </c>
      <c r="U12" s="30">
        <v>99205</v>
      </c>
      <c r="V12" s="29">
        <v>1.01E-4</v>
      </c>
      <c r="W12" s="31">
        <v>99351</v>
      </c>
      <c r="Z12" s="34">
        <v>7</v>
      </c>
      <c r="AA12" s="29">
        <f t="shared" si="1"/>
        <v>1.3300000000000001E-4</v>
      </c>
      <c r="AB12" s="30">
        <f t="shared" si="0"/>
        <v>99205</v>
      </c>
      <c r="AC12" s="29">
        <f t="shared" si="0"/>
        <v>1.01E-4</v>
      </c>
      <c r="AD12" s="31">
        <f t="shared" si="0"/>
        <v>99351</v>
      </c>
      <c r="AF12" s="33">
        <f t="shared" si="4"/>
        <v>16</v>
      </c>
      <c r="AG12" s="33">
        <f t="shared" si="5"/>
        <v>12</v>
      </c>
    </row>
    <row r="13" spans="1:33" ht="16">
      <c r="A13" s="34">
        <v>8</v>
      </c>
      <c r="B13" s="29">
        <v>2.9399999999999999E-4</v>
      </c>
      <c r="C13" s="30">
        <f t="shared" si="2"/>
        <v>99515.394786975914</v>
      </c>
      <c r="D13" s="29">
        <v>1.18E-4</v>
      </c>
      <c r="E13" s="31">
        <f t="shared" si="3"/>
        <v>99645.660611106068</v>
      </c>
      <c r="G13" s="34">
        <v>8</v>
      </c>
      <c r="H13" s="29">
        <v>1.4300000000000001E-4</v>
      </c>
      <c r="I13" s="30">
        <v>99059</v>
      </c>
      <c r="J13" s="29">
        <v>1.2899999999999999E-4</v>
      </c>
      <c r="K13" s="31">
        <v>99242</v>
      </c>
      <c r="M13" s="34">
        <v>8</v>
      </c>
      <c r="N13" s="29">
        <v>2.0900000000000001E-4</v>
      </c>
      <c r="O13" s="30">
        <v>99735</v>
      </c>
      <c r="P13" s="29">
        <v>1.3999999999999999E-4</v>
      </c>
      <c r="Q13" s="31">
        <v>99790</v>
      </c>
      <c r="S13" s="34">
        <v>8</v>
      </c>
      <c r="T13" s="29">
        <v>1.18E-4</v>
      </c>
      <c r="U13" s="30">
        <v>99192</v>
      </c>
      <c r="V13" s="29">
        <v>9.6000000000000002E-5</v>
      </c>
      <c r="W13" s="31">
        <v>99341</v>
      </c>
      <c r="Z13" s="34">
        <v>8</v>
      </c>
      <c r="AA13" s="29">
        <f t="shared" si="1"/>
        <v>1.18E-4</v>
      </c>
      <c r="AB13" s="30">
        <f t="shared" si="0"/>
        <v>99192</v>
      </c>
      <c r="AC13" s="29">
        <f t="shared" si="0"/>
        <v>9.6000000000000002E-5</v>
      </c>
      <c r="AD13" s="31">
        <f t="shared" si="0"/>
        <v>99341</v>
      </c>
      <c r="AF13" s="33">
        <f t="shared" si="4"/>
        <v>14</v>
      </c>
      <c r="AG13" s="33">
        <f t="shared" si="5"/>
        <v>10</v>
      </c>
    </row>
    <row r="14" spans="1:33" ht="16">
      <c r="A14" s="34">
        <v>9</v>
      </c>
      <c r="B14" s="29">
        <v>3.2499999999999999E-4</v>
      </c>
      <c r="C14" s="30">
        <f t="shared" si="2"/>
        <v>99486.137260908537</v>
      </c>
      <c r="D14" s="29">
        <v>1.21E-4</v>
      </c>
      <c r="E14" s="31">
        <f t="shared" si="3"/>
        <v>99633.902423153966</v>
      </c>
      <c r="G14" s="34">
        <v>9</v>
      </c>
      <c r="H14" s="29">
        <v>1.17E-4</v>
      </c>
      <c r="I14" s="30">
        <v>99045</v>
      </c>
      <c r="J14" s="29">
        <v>1.17E-4</v>
      </c>
      <c r="K14" s="31">
        <v>99229</v>
      </c>
      <c r="M14" s="34">
        <v>9</v>
      </c>
      <c r="N14" s="29">
        <v>2.12E-4</v>
      </c>
      <c r="O14" s="30">
        <v>99714</v>
      </c>
      <c r="P14" s="29">
        <v>1.4100000000000001E-4</v>
      </c>
      <c r="Q14" s="31">
        <v>99776</v>
      </c>
      <c r="S14" s="34">
        <v>9</v>
      </c>
      <c r="T14" s="29">
        <v>1.02E-4</v>
      </c>
      <c r="U14" s="30">
        <v>99180</v>
      </c>
      <c r="V14" s="29">
        <v>9.2999999999999997E-5</v>
      </c>
      <c r="W14" s="31">
        <v>99331</v>
      </c>
      <c r="Z14" s="34">
        <v>9</v>
      </c>
      <c r="AA14" s="29">
        <f t="shared" si="1"/>
        <v>1.02E-4</v>
      </c>
      <c r="AB14" s="30">
        <f t="shared" si="0"/>
        <v>99180</v>
      </c>
      <c r="AC14" s="29">
        <f t="shared" si="0"/>
        <v>9.2999999999999997E-5</v>
      </c>
      <c r="AD14" s="31">
        <f t="shared" si="0"/>
        <v>99331</v>
      </c>
      <c r="AF14" s="33">
        <f t="shared" si="4"/>
        <v>13</v>
      </c>
      <c r="AG14" s="33">
        <f t="shared" si="5"/>
        <v>10</v>
      </c>
    </row>
    <row r="15" spans="1:33" ht="16">
      <c r="A15" s="28">
        <v>10</v>
      </c>
      <c r="B15" s="29">
        <v>3.5E-4</v>
      </c>
      <c r="C15" s="30">
        <f t="shared" si="2"/>
        <v>99453.804266298743</v>
      </c>
      <c r="D15" s="29">
        <v>1.26E-4</v>
      </c>
      <c r="E15" s="31">
        <f t="shared" si="3"/>
        <v>99621.846720960762</v>
      </c>
      <c r="G15" s="28">
        <v>10</v>
      </c>
      <c r="H15" s="29">
        <v>9.6000000000000002E-5</v>
      </c>
      <c r="I15" s="30">
        <v>99033</v>
      </c>
      <c r="J15" s="29">
        <v>1.07E-4</v>
      </c>
      <c r="K15" s="31">
        <v>99217</v>
      </c>
      <c r="M15" s="28">
        <v>10</v>
      </c>
      <c r="N15" s="29">
        <v>2.1900000000000001E-4</v>
      </c>
      <c r="O15" s="30">
        <v>99693</v>
      </c>
      <c r="P15" s="29">
        <v>1.4300000000000001E-4</v>
      </c>
      <c r="Q15" s="31">
        <v>99762</v>
      </c>
      <c r="S15" s="28">
        <v>10</v>
      </c>
      <c r="T15" s="29">
        <v>9.1000000000000003E-5</v>
      </c>
      <c r="U15" s="30">
        <v>99170</v>
      </c>
      <c r="V15" s="29">
        <v>9.3999999999999994E-5</v>
      </c>
      <c r="W15" s="31">
        <v>99322</v>
      </c>
      <c r="Z15" s="28">
        <v>10</v>
      </c>
      <c r="AA15" s="29">
        <f t="shared" si="1"/>
        <v>9.1000000000000003E-5</v>
      </c>
      <c r="AB15" s="30">
        <f t="shared" si="0"/>
        <v>99170</v>
      </c>
      <c r="AC15" s="29">
        <f t="shared" si="0"/>
        <v>9.3999999999999994E-5</v>
      </c>
      <c r="AD15" s="31">
        <f t="shared" si="0"/>
        <v>99322</v>
      </c>
      <c r="AF15" s="33">
        <f t="shared" si="4"/>
        <v>12</v>
      </c>
      <c r="AG15" s="33">
        <f t="shared" si="5"/>
        <v>10</v>
      </c>
    </row>
    <row r="16" spans="1:33" ht="16">
      <c r="A16" s="28">
        <v>11</v>
      </c>
      <c r="B16" s="29">
        <v>3.7100000000000002E-4</v>
      </c>
      <c r="C16" s="30">
        <f t="shared" si="2"/>
        <v>99418.995434805547</v>
      </c>
      <c r="D16" s="29">
        <v>1.3300000000000001E-4</v>
      </c>
      <c r="E16" s="31">
        <f t="shared" si="3"/>
        <v>99609.294368273928</v>
      </c>
      <c r="G16" s="28">
        <v>11</v>
      </c>
      <c r="H16" s="29">
        <v>1.01E-4</v>
      </c>
      <c r="I16" s="30">
        <v>99024</v>
      </c>
      <c r="J16" s="29">
        <v>1.06E-4</v>
      </c>
      <c r="K16" s="31">
        <v>99207</v>
      </c>
      <c r="M16" s="28">
        <v>11</v>
      </c>
      <c r="N16" s="29">
        <v>2.2800000000000001E-4</v>
      </c>
      <c r="O16" s="30">
        <v>99671</v>
      </c>
      <c r="P16" s="29">
        <v>1.4799999999999999E-4</v>
      </c>
      <c r="Q16" s="31">
        <v>99747</v>
      </c>
      <c r="S16" s="28">
        <v>11</v>
      </c>
      <c r="T16" s="29">
        <v>9.6000000000000002E-5</v>
      </c>
      <c r="U16" s="30">
        <v>99161</v>
      </c>
      <c r="V16" s="29">
        <v>1E-4</v>
      </c>
      <c r="W16" s="31">
        <v>99312</v>
      </c>
      <c r="Z16" s="28">
        <v>11</v>
      </c>
      <c r="AA16" s="29">
        <f t="shared" si="1"/>
        <v>9.6000000000000002E-5</v>
      </c>
      <c r="AB16" s="30">
        <f t="shared" si="0"/>
        <v>99161</v>
      </c>
      <c r="AC16" s="29">
        <f t="shared" si="0"/>
        <v>1E-4</v>
      </c>
      <c r="AD16" s="31">
        <f t="shared" si="0"/>
        <v>99312</v>
      </c>
      <c r="AF16" s="33">
        <f t="shared" si="4"/>
        <v>10</v>
      </c>
      <c r="AG16" s="33">
        <f t="shared" si="5"/>
        <v>9</v>
      </c>
    </row>
    <row r="17" spans="1:33" ht="16">
      <c r="A17" s="28">
        <v>12</v>
      </c>
      <c r="B17" s="29">
        <v>3.88E-4</v>
      </c>
      <c r="C17" s="30">
        <f t="shared" si="2"/>
        <v>99382.11098749924</v>
      </c>
      <c r="D17" s="29">
        <v>1.4200000000000001E-4</v>
      </c>
      <c r="E17" s="31">
        <f t="shared" si="3"/>
        <v>99596.046332122947</v>
      </c>
      <c r="G17" s="28">
        <v>12</v>
      </c>
      <c r="H17" s="29">
        <v>1.55E-4</v>
      </c>
      <c r="I17" s="30">
        <v>99014</v>
      </c>
      <c r="J17" s="29">
        <v>1.2300000000000001E-4</v>
      </c>
      <c r="K17" s="31">
        <v>99196</v>
      </c>
      <c r="M17" s="28">
        <v>12</v>
      </c>
      <c r="N17" s="29">
        <v>2.4000000000000001E-4</v>
      </c>
      <c r="O17" s="30">
        <v>99649</v>
      </c>
      <c r="P17" s="29">
        <v>1.55E-4</v>
      </c>
      <c r="Q17" s="31">
        <v>99733</v>
      </c>
      <c r="S17" s="28">
        <v>12</v>
      </c>
      <c r="T17" s="29">
        <v>1.2799999999999999E-4</v>
      </c>
      <c r="U17" s="30">
        <v>99151</v>
      </c>
      <c r="V17" s="29">
        <v>1.12E-4</v>
      </c>
      <c r="W17" s="31">
        <v>99303</v>
      </c>
      <c r="Z17" s="28">
        <v>12</v>
      </c>
      <c r="AA17" s="29">
        <f t="shared" si="1"/>
        <v>1.2799999999999999E-4</v>
      </c>
      <c r="AB17" s="30">
        <f t="shared" si="0"/>
        <v>99151</v>
      </c>
      <c r="AC17" s="29">
        <f t="shared" si="0"/>
        <v>1.12E-4</v>
      </c>
      <c r="AD17" s="31">
        <f t="shared" si="0"/>
        <v>99303</v>
      </c>
      <c r="AF17" s="33">
        <f t="shared" si="4"/>
        <v>9</v>
      </c>
      <c r="AG17" s="33">
        <f t="shared" si="5"/>
        <v>10</v>
      </c>
    </row>
    <row r="18" spans="1:33" ht="16">
      <c r="A18" s="28">
        <v>13</v>
      </c>
      <c r="B18" s="29">
        <v>4.0200000000000001E-4</v>
      </c>
      <c r="C18" s="30">
        <f t="shared" si="2"/>
        <v>99343.550728436079</v>
      </c>
      <c r="D18" s="29">
        <v>1.5200000000000001E-4</v>
      </c>
      <c r="E18" s="31">
        <f t="shared" si="3"/>
        <v>99581.903693543791</v>
      </c>
      <c r="G18" s="28">
        <v>13</v>
      </c>
      <c r="H18" s="29">
        <v>2.72E-4</v>
      </c>
      <c r="I18" s="30">
        <v>98998</v>
      </c>
      <c r="J18" s="29">
        <v>1.6200000000000001E-4</v>
      </c>
      <c r="K18" s="31">
        <v>99184</v>
      </c>
      <c r="M18" s="28">
        <v>13</v>
      </c>
      <c r="N18" s="29">
        <v>2.5399999999999999E-4</v>
      </c>
      <c r="O18" s="30">
        <v>99625</v>
      </c>
      <c r="P18" s="29">
        <v>1.6200000000000001E-4</v>
      </c>
      <c r="Q18" s="31">
        <v>99717</v>
      </c>
      <c r="S18" s="28">
        <v>13</v>
      </c>
      <c r="T18" s="29">
        <v>1.95E-4</v>
      </c>
      <c r="U18" s="30">
        <v>99138</v>
      </c>
      <c r="V18" s="29">
        <v>1.34E-4</v>
      </c>
      <c r="W18" s="31">
        <v>99291</v>
      </c>
      <c r="Z18" s="28">
        <v>13</v>
      </c>
      <c r="AA18" s="29">
        <f t="shared" si="1"/>
        <v>1.95E-4</v>
      </c>
      <c r="AB18" s="30">
        <f t="shared" si="0"/>
        <v>99138</v>
      </c>
      <c r="AC18" s="29">
        <f t="shared" si="0"/>
        <v>1.34E-4</v>
      </c>
      <c r="AD18" s="31">
        <f t="shared" si="0"/>
        <v>99291</v>
      </c>
      <c r="AF18" s="33">
        <f t="shared" si="4"/>
        <v>10</v>
      </c>
      <c r="AG18" s="33">
        <f t="shared" si="5"/>
        <v>9</v>
      </c>
    </row>
    <row r="19" spans="1:33" ht="16">
      <c r="A19" s="28">
        <v>14</v>
      </c>
      <c r="B19" s="29">
        <v>4.1399999999999998E-4</v>
      </c>
      <c r="C19" s="30">
        <f t="shared" si="2"/>
        <v>99303.614621043249</v>
      </c>
      <c r="D19" s="29">
        <v>1.64E-4</v>
      </c>
      <c r="E19" s="31">
        <f t="shared" si="3"/>
        <v>99566.767244182367</v>
      </c>
      <c r="G19" s="28">
        <v>14</v>
      </c>
      <c r="H19" s="29">
        <v>4.35E-4</v>
      </c>
      <c r="I19" s="30">
        <v>98971</v>
      </c>
      <c r="J19" s="29">
        <v>2.1800000000000001E-4</v>
      </c>
      <c r="K19" s="31">
        <v>99168</v>
      </c>
      <c r="M19" s="28">
        <v>14</v>
      </c>
      <c r="N19" s="29">
        <v>2.6899999999999998E-4</v>
      </c>
      <c r="O19" s="30">
        <v>99599</v>
      </c>
      <c r="P19" s="29">
        <v>1.7000000000000001E-4</v>
      </c>
      <c r="Q19" s="31">
        <v>99701</v>
      </c>
      <c r="S19" s="28">
        <v>14</v>
      </c>
      <c r="T19" s="29">
        <v>2.8800000000000001E-4</v>
      </c>
      <c r="U19" s="30">
        <v>99119</v>
      </c>
      <c r="V19" s="29">
        <v>1.6200000000000001E-4</v>
      </c>
      <c r="W19" s="31">
        <v>99278</v>
      </c>
      <c r="Z19" s="28">
        <v>14</v>
      </c>
      <c r="AA19" s="29">
        <f t="shared" si="1"/>
        <v>2.8800000000000001E-4</v>
      </c>
      <c r="AB19" s="30">
        <f t="shared" si="0"/>
        <v>99119</v>
      </c>
      <c r="AC19" s="29">
        <f t="shared" si="0"/>
        <v>1.6200000000000001E-4</v>
      </c>
      <c r="AD19" s="31">
        <f t="shared" si="0"/>
        <v>99278</v>
      </c>
      <c r="AF19" s="33">
        <f t="shared" si="4"/>
        <v>13</v>
      </c>
      <c r="AG19" s="33">
        <f t="shared" si="5"/>
        <v>12</v>
      </c>
    </row>
    <row r="20" spans="1:33" ht="16">
      <c r="A20" s="34">
        <v>15</v>
      </c>
      <c r="B20" s="29">
        <v>4.2499999999999998E-4</v>
      </c>
      <c r="C20" s="30">
        <f t="shared" si="2"/>
        <v>99262.502924590139</v>
      </c>
      <c r="D20" s="29">
        <v>1.7699999999999999E-4</v>
      </c>
      <c r="E20" s="31">
        <f t="shared" si="3"/>
        <v>99550.438294354317</v>
      </c>
      <c r="G20" s="34">
        <v>15</v>
      </c>
      <c r="H20" s="29">
        <v>6.1300000000000005E-4</v>
      </c>
      <c r="I20" s="30">
        <v>98928</v>
      </c>
      <c r="J20" s="29">
        <v>2.8200000000000002E-4</v>
      </c>
      <c r="K20" s="31">
        <v>99146</v>
      </c>
      <c r="M20" s="34">
        <v>15</v>
      </c>
      <c r="N20" s="29">
        <v>2.8400000000000002E-4</v>
      </c>
      <c r="O20" s="30">
        <v>99573</v>
      </c>
      <c r="P20" s="29">
        <v>1.7699999999999999E-4</v>
      </c>
      <c r="Q20" s="31">
        <v>99684</v>
      </c>
      <c r="S20" s="34">
        <v>15</v>
      </c>
      <c r="T20" s="29">
        <v>3.8900000000000002E-4</v>
      </c>
      <c r="U20" s="30">
        <v>99091</v>
      </c>
      <c r="V20" s="29">
        <v>1.94E-4</v>
      </c>
      <c r="W20" s="31">
        <v>99262</v>
      </c>
      <c r="Z20" s="34">
        <v>15</v>
      </c>
      <c r="AA20" s="29">
        <f t="shared" si="1"/>
        <v>3.8900000000000002E-4</v>
      </c>
      <c r="AB20" s="30">
        <f t="shared" si="0"/>
        <v>99091</v>
      </c>
      <c r="AC20" s="29">
        <f t="shared" si="0"/>
        <v>1.94E-4</v>
      </c>
      <c r="AD20" s="31">
        <f t="shared" si="0"/>
        <v>99262</v>
      </c>
      <c r="AF20" s="33">
        <f t="shared" si="4"/>
        <v>19</v>
      </c>
      <c r="AG20" s="33">
        <f t="shared" si="5"/>
        <v>13</v>
      </c>
    </row>
    <row r="21" spans="1:33" ht="16">
      <c r="A21" s="34">
        <v>16</v>
      </c>
      <c r="B21" s="29">
        <v>4.37E-4</v>
      </c>
      <c r="C21" s="30">
        <f t="shared" si="2"/>
        <v>99220.31636084718</v>
      </c>
      <c r="D21" s="29">
        <v>1.9000000000000001E-4</v>
      </c>
      <c r="E21" s="31">
        <f t="shared" si="3"/>
        <v>99532.817866776211</v>
      </c>
      <c r="G21" s="34">
        <v>16</v>
      </c>
      <c r="H21" s="29">
        <v>7.8100000000000001E-4</v>
      </c>
      <c r="I21" s="30">
        <v>98868</v>
      </c>
      <c r="J21" s="29">
        <v>3.4200000000000002E-4</v>
      </c>
      <c r="K21" s="31">
        <v>99118</v>
      </c>
      <c r="M21" s="34">
        <v>16</v>
      </c>
      <c r="N21" s="29">
        <v>3.01E-4</v>
      </c>
      <c r="O21" s="30">
        <v>99544</v>
      </c>
      <c r="P21" s="29">
        <v>1.84E-4</v>
      </c>
      <c r="Q21" s="31">
        <v>99666</v>
      </c>
      <c r="S21" s="34">
        <v>16</v>
      </c>
      <c r="T21" s="29">
        <v>4.9200000000000003E-4</v>
      </c>
      <c r="U21" s="30">
        <v>99052</v>
      </c>
      <c r="V21" s="29">
        <v>2.2599999999999999E-4</v>
      </c>
      <c r="W21" s="31">
        <v>99243</v>
      </c>
      <c r="Z21" s="34">
        <v>16</v>
      </c>
      <c r="AA21" s="29">
        <f t="shared" si="1"/>
        <v>4.9200000000000003E-4</v>
      </c>
      <c r="AB21" s="30">
        <f t="shared" si="1"/>
        <v>99052</v>
      </c>
      <c r="AC21" s="29">
        <f t="shared" si="1"/>
        <v>2.2599999999999999E-4</v>
      </c>
      <c r="AD21" s="31">
        <f t="shared" si="1"/>
        <v>99243</v>
      </c>
      <c r="AF21" s="33">
        <f t="shared" si="4"/>
        <v>28</v>
      </c>
      <c r="AG21" s="33">
        <f t="shared" si="5"/>
        <v>16</v>
      </c>
    </row>
    <row r="22" spans="1:33" ht="16">
      <c r="A22" s="34">
        <v>17</v>
      </c>
      <c r="B22" s="29">
        <v>4.4900000000000002E-4</v>
      </c>
      <c r="C22" s="30">
        <f t="shared" si="2"/>
        <v>99176.957082597495</v>
      </c>
      <c r="D22" s="29">
        <v>2.04E-4</v>
      </c>
      <c r="E22" s="31">
        <f t="shared" si="3"/>
        <v>99513.906631381527</v>
      </c>
      <c r="G22" s="34">
        <v>17</v>
      </c>
      <c r="H22" s="29">
        <v>9.3999999999999997E-4</v>
      </c>
      <c r="I22" s="30">
        <v>98791</v>
      </c>
      <c r="J22" s="29">
        <v>3.8999999999999999E-4</v>
      </c>
      <c r="K22" s="31">
        <v>99085</v>
      </c>
      <c r="M22" s="34">
        <v>17</v>
      </c>
      <c r="N22" s="29">
        <v>3.1599999999999998E-4</v>
      </c>
      <c r="O22" s="30">
        <v>99514</v>
      </c>
      <c r="P22" s="29">
        <v>1.8799999999999999E-4</v>
      </c>
      <c r="Q22" s="31">
        <v>99648</v>
      </c>
      <c r="S22" s="34">
        <v>17</v>
      </c>
      <c r="T22" s="29">
        <v>6.0700000000000001E-4</v>
      </c>
      <c r="U22" s="30">
        <v>99003</v>
      </c>
      <c r="V22" s="29">
        <v>2.61E-4</v>
      </c>
      <c r="W22" s="31">
        <v>99220</v>
      </c>
      <c r="Z22" s="34">
        <v>17</v>
      </c>
      <c r="AA22" s="29">
        <f t="shared" si="1"/>
        <v>6.0700000000000001E-4</v>
      </c>
      <c r="AB22" s="30">
        <f t="shared" si="1"/>
        <v>99003</v>
      </c>
      <c r="AC22" s="29">
        <f t="shared" si="1"/>
        <v>2.61E-4</v>
      </c>
      <c r="AD22" s="31">
        <f t="shared" si="1"/>
        <v>99220</v>
      </c>
      <c r="AF22" s="33">
        <f t="shared" si="4"/>
        <v>39</v>
      </c>
      <c r="AG22" s="33">
        <f t="shared" si="5"/>
        <v>19</v>
      </c>
    </row>
    <row r="23" spans="1:33" ht="16">
      <c r="A23" s="34">
        <v>18</v>
      </c>
      <c r="B23" s="29">
        <v>4.6299999999999998E-4</v>
      </c>
      <c r="C23" s="30">
        <f t="shared" si="2"/>
        <v>99132.426628867412</v>
      </c>
      <c r="D23" s="29">
        <v>2.1900000000000001E-4</v>
      </c>
      <c r="E23" s="31">
        <f t="shared" si="3"/>
        <v>99493.605794428731</v>
      </c>
      <c r="G23" s="34">
        <v>18</v>
      </c>
      <c r="H23" s="29">
        <v>1.077E-3</v>
      </c>
      <c r="I23" s="30">
        <v>98698</v>
      </c>
      <c r="J23" s="29">
        <v>4.2000000000000002E-4</v>
      </c>
      <c r="K23" s="31">
        <v>99046</v>
      </c>
      <c r="M23" s="34">
        <v>18</v>
      </c>
      <c r="N23" s="29">
        <v>3.3100000000000002E-4</v>
      </c>
      <c r="O23" s="30">
        <v>99483</v>
      </c>
      <c r="P23" s="29">
        <v>1.9000000000000001E-4</v>
      </c>
      <c r="Q23" s="31">
        <v>99629</v>
      </c>
      <c r="S23" s="34">
        <v>18</v>
      </c>
      <c r="T23" s="29">
        <v>7.3499999999999998E-4</v>
      </c>
      <c r="U23" s="30">
        <v>98943</v>
      </c>
      <c r="V23" s="29">
        <v>2.9700000000000001E-4</v>
      </c>
      <c r="W23" s="31">
        <v>99194</v>
      </c>
      <c r="Z23" s="34">
        <v>18</v>
      </c>
      <c r="AA23" s="29">
        <f t="shared" si="1"/>
        <v>7.3499999999999998E-4</v>
      </c>
      <c r="AB23" s="30">
        <f t="shared" si="1"/>
        <v>98943</v>
      </c>
      <c r="AC23" s="29">
        <f t="shared" si="1"/>
        <v>2.9700000000000001E-4</v>
      </c>
      <c r="AD23" s="31">
        <f t="shared" si="1"/>
        <v>99194</v>
      </c>
      <c r="AF23" s="33">
        <f t="shared" si="4"/>
        <v>49</v>
      </c>
      <c r="AG23" s="33">
        <f t="shared" si="5"/>
        <v>23</v>
      </c>
    </row>
    <row r="24" spans="1:33" ht="16">
      <c r="A24" s="34">
        <v>19</v>
      </c>
      <c r="B24" s="29">
        <v>4.8000000000000001E-4</v>
      </c>
      <c r="C24" s="30">
        <f t="shared" si="2"/>
        <v>99086.528315338248</v>
      </c>
      <c r="D24" s="29">
        <v>2.34E-4</v>
      </c>
      <c r="E24" s="31">
        <f t="shared" si="3"/>
        <v>99471.816694759749</v>
      </c>
      <c r="G24" s="34">
        <v>19</v>
      </c>
      <c r="H24" s="29">
        <v>1.1950000000000001E-3</v>
      </c>
      <c r="I24" s="30">
        <v>98591</v>
      </c>
      <c r="J24" s="29">
        <v>4.37E-4</v>
      </c>
      <c r="K24" s="31">
        <v>99004</v>
      </c>
      <c r="M24" s="34">
        <v>19</v>
      </c>
      <c r="N24" s="29">
        <v>3.4499999999999998E-4</v>
      </c>
      <c r="O24" s="30">
        <v>99450</v>
      </c>
      <c r="P24" s="29">
        <v>1.9100000000000001E-4</v>
      </c>
      <c r="Q24" s="31">
        <v>99610</v>
      </c>
      <c r="S24" s="34">
        <v>19</v>
      </c>
      <c r="T24" s="29">
        <v>8.6899999999999998E-4</v>
      </c>
      <c r="U24" s="30">
        <v>98870</v>
      </c>
      <c r="V24" s="29">
        <v>3.3399999999999999E-4</v>
      </c>
      <c r="W24" s="31">
        <v>99165</v>
      </c>
      <c r="Z24" s="34">
        <v>19</v>
      </c>
      <c r="AA24" s="29">
        <f t="shared" si="1"/>
        <v>8.6899999999999998E-4</v>
      </c>
      <c r="AB24" s="30">
        <f t="shared" si="1"/>
        <v>98870</v>
      </c>
      <c r="AC24" s="29">
        <f t="shared" si="1"/>
        <v>3.3399999999999999E-4</v>
      </c>
      <c r="AD24" s="31">
        <f t="shared" si="1"/>
        <v>99165</v>
      </c>
      <c r="AF24" s="33">
        <f t="shared" si="4"/>
        <v>60</v>
      </c>
      <c r="AG24" s="33">
        <f t="shared" si="5"/>
        <v>26</v>
      </c>
    </row>
    <row r="25" spans="1:33" ht="16">
      <c r="A25" s="28">
        <v>20</v>
      </c>
      <c r="B25" s="29">
        <v>4.9899999999999999E-4</v>
      </c>
      <c r="C25" s="30">
        <f t="shared" si="2"/>
        <v>99038.966781746887</v>
      </c>
      <c r="D25" s="29">
        <v>2.5000000000000001E-4</v>
      </c>
      <c r="E25" s="31">
        <f t="shared" si="3"/>
        <v>99448.540289653174</v>
      </c>
      <c r="G25" s="28">
        <v>20</v>
      </c>
      <c r="H25" s="29">
        <v>1.3140000000000001E-3</v>
      </c>
      <c r="I25" s="30">
        <v>98474</v>
      </c>
      <c r="J25" s="29">
        <v>4.5399999999999998E-4</v>
      </c>
      <c r="K25" s="31">
        <v>98961</v>
      </c>
      <c r="M25" s="28">
        <v>20</v>
      </c>
      <c r="N25" s="29">
        <v>3.57E-4</v>
      </c>
      <c r="O25" s="30">
        <v>99416</v>
      </c>
      <c r="P25" s="29">
        <v>1.92E-4</v>
      </c>
      <c r="Q25" s="31">
        <v>99591</v>
      </c>
      <c r="S25" s="28">
        <v>20</v>
      </c>
      <c r="T25" s="29">
        <v>1.011E-3</v>
      </c>
      <c r="U25" s="30">
        <v>98785</v>
      </c>
      <c r="V25" s="29">
        <v>3.7300000000000001E-4</v>
      </c>
      <c r="W25" s="31">
        <v>99132</v>
      </c>
      <c r="Z25" s="28">
        <v>20</v>
      </c>
      <c r="AA25" s="29">
        <f t="shared" si="1"/>
        <v>1.011E-3</v>
      </c>
      <c r="AB25" s="30">
        <f t="shared" si="1"/>
        <v>98785</v>
      </c>
      <c r="AC25" s="29">
        <f t="shared" si="1"/>
        <v>3.7300000000000001E-4</v>
      </c>
      <c r="AD25" s="31">
        <f t="shared" si="1"/>
        <v>99132</v>
      </c>
      <c r="AF25" s="33">
        <f t="shared" si="4"/>
        <v>73</v>
      </c>
      <c r="AG25" s="33">
        <f t="shared" si="5"/>
        <v>29</v>
      </c>
    </row>
    <row r="26" spans="1:33" ht="16">
      <c r="A26" s="28">
        <v>21</v>
      </c>
      <c r="B26" s="29">
        <v>5.1900000000000004E-4</v>
      </c>
      <c r="C26" s="30">
        <f t="shared" si="2"/>
        <v>98989.546337322798</v>
      </c>
      <c r="D26" s="29">
        <v>2.6499999999999999E-4</v>
      </c>
      <c r="E26" s="31">
        <f t="shared" si="3"/>
        <v>99423.678154580761</v>
      </c>
      <c r="G26" s="28">
        <v>21</v>
      </c>
      <c r="H26" s="29">
        <v>1.4270000000000001E-3</v>
      </c>
      <c r="I26" s="30">
        <v>98344</v>
      </c>
      <c r="J26" s="29">
        <v>4.73E-4</v>
      </c>
      <c r="K26" s="31">
        <v>98916</v>
      </c>
      <c r="M26" s="28">
        <v>21</v>
      </c>
      <c r="N26" s="29">
        <v>3.6600000000000001E-4</v>
      </c>
      <c r="O26" s="30">
        <v>99380</v>
      </c>
      <c r="P26" s="29">
        <v>1.94E-4</v>
      </c>
      <c r="Q26" s="31">
        <v>99572</v>
      </c>
      <c r="S26" s="28">
        <v>21</v>
      </c>
      <c r="T26" s="29">
        <v>1.145E-3</v>
      </c>
      <c r="U26" s="30">
        <v>98685</v>
      </c>
      <c r="V26" s="29">
        <v>4.1199999999999999E-4</v>
      </c>
      <c r="W26" s="31">
        <v>99095</v>
      </c>
      <c r="Z26" s="28">
        <v>21</v>
      </c>
      <c r="AA26" s="29">
        <f t="shared" si="1"/>
        <v>1.145E-3</v>
      </c>
      <c r="AB26" s="30">
        <f t="shared" si="1"/>
        <v>98685</v>
      </c>
      <c r="AC26" s="29">
        <f t="shared" si="1"/>
        <v>4.1199999999999999E-4</v>
      </c>
      <c r="AD26" s="31">
        <f t="shared" si="1"/>
        <v>99095</v>
      </c>
      <c r="AF26" s="33">
        <f t="shared" si="4"/>
        <v>85</v>
      </c>
      <c r="AG26" s="33">
        <f t="shared" si="5"/>
        <v>33</v>
      </c>
    </row>
    <row r="27" spans="1:33" ht="16">
      <c r="A27" s="28">
        <v>22</v>
      </c>
      <c r="B27" s="29">
        <v>5.4199999999999995E-4</v>
      </c>
      <c r="C27" s="30">
        <f t="shared" si="2"/>
        <v>98938.17076277372</v>
      </c>
      <c r="D27" s="29">
        <v>2.81E-4</v>
      </c>
      <c r="E27" s="31">
        <f t="shared" si="3"/>
        <v>99397.330879869798</v>
      </c>
      <c r="G27" s="28">
        <v>22</v>
      </c>
      <c r="H27" s="29">
        <v>1.4959999999999999E-3</v>
      </c>
      <c r="I27" s="30">
        <v>98204</v>
      </c>
      <c r="J27" s="29">
        <v>4.8700000000000002E-4</v>
      </c>
      <c r="K27" s="31">
        <v>98869</v>
      </c>
      <c r="M27" s="28">
        <v>22</v>
      </c>
      <c r="N27" s="29">
        <v>3.7300000000000001E-4</v>
      </c>
      <c r="O27" s="30">
        <v>99344</v>
      </c>
      <c r="P27" s="29">
        <v>1.9699999999999999E-4</v>
      </c>
      <c r="Q27" s="31">
        <v>99553</v>
      </c>
      <c r="S27" s="28">
        <v>22</v>
      </c>
      <c r="T27" s="29">
        <v>1.2459999999999999E-3</v>
      </c>
      <c r="U27" s="30">
        <v>98572</v>
      </c>
      <c r="V27" s="29">
        <v>4.46E-4</v>
      </c>
      <c r="W27" s="31">
        <v>99054</v>
      </c>
      <c r="Z27" s="28">
        <v>22</v>
      </c>
      <c r="AA27" s="29">
        <f t="shared" si="1"/>
        <v>1.2459999999999999E-3</v>
      </c>
      <c r="AB27" s="30">
        <f t="shared" si="1"/>
        <v>98572</v>
      </c>
      <c r="AC27" s="29">
        <f t="shared" si="1"/>
        <v>4.46E-4</v>
      </c>
      <c r="AD27" s="31">
        <f t="shared" si="1"/>
        <v>99054</v>
      </c>
      <c r="AF27" s="33">
        <f t="shared" si="4"/>
        <v>100</v>
      </c>
      <c r="AG27" s="33">
        <f t="shared" si="5"/>
        <v>37</v>
      </c>
    </row>
    <row r="28" spans="1:33" ht="16">
      <c r="A28" s="28">
        <v>23</v>
      </c>
      <c r="B28" s="29">
        <v>5.6599999999999999E-4</v>
      </c>
      <c r="C28" s="30">
        <f t="shared" si="2"/>
        <v>98884.546274220294</v>
      </c>
      <c r="D28" s="29">
        <v>2.9799999999999998E-4</v>
      </c>
      <c r="E28" s="31">
        <f t="shared" si="3"/>
        <v>99369.400229892562</v>
      </c>
      <c r="G28" s="28">
        <v>23</v>
      </c>
      <c r="H28" s="29">
        <v>1.5100000000000001E-3</v>
      </c>
      <c r="I28" s="30">
        <v>98057</v>
      </c>
      <c r="J28" s="29">
        <v>4.9700000000000005E-4</v>
      </c>
      <c r="K28" s="31">
        <v>98821</v>
      </c>
      <c r="M28" s="28">
        <v>23</v>
      </c>
      <c r="N28" s="29">
        <v>3.7599999999999998E-4</v>
      </c>
      <c r="O28" s="30">
        <v>99307</v>
      </c>
      <c r="P28" s="29">
        <v>2.0100000000000001E-4</v>
      </c>
      <c r="Q28" s="31">
        <v>99533</v>
      </c>
      <c r="S28" s="28">
        <v>23</v>
      </c>
      <c r="T28" s="29">
        <v>1.3010000000000001E-3</v>
      </c>
      <c r="U28" s="30">
        <v>98449</v>
      </c>
      <c r="V28" s="29">
        <v>4.7199999999999998E-4</v>
      </c>
      <c r="W28" s="31">
        <v>99010</v>
      </c>
      <c r="Z28" s="28">
        <v>23</v>
      </c>
      <c r="AA28" s="29">
        <f t="shared" si="1"/>
        <v>1.3010000000000001E-3</v>
      </c>
      <c r="AB28" s="30">
        <f t="shared" si="1"/>
        <v>98449</v>
      </c>
      <c r="AC28" s="29">
        <f t="shared" si="1"/>
        <v>4.7199999999999998E-4</v>
      </c>
      <c r="AD28" s="31">
        <f t="shared" si="1"/>
        <v>99010</v>
      </c>
      <c r="AF28" s="33">
        <f t="shared" si="4"/>
        <v>113</v>
      </c>
      <c r="AG28" s="33">
        <f t="shared" si="5"/>
        <v>41</v>
      </c>
    </row>
    <row r="29" spans="1:33" ht="16">
      <c r="A29" s="28">
        <v>24</v>
      </c>
      <c r="B29" s="29">
        <v>5.9199999999999997E-4</v>
      </c>
      <c r="C29" s="30">
        <f t="shared" si="2"/>
        <v>98828.577621029093</v>
      </c>
      <c r="D29" s="29">
        <v>3.1399999999999999E-4</v>
      </c>
      <c r="E29" s="31">
        <f t="shared" si="3"/>
        <v>99339.788148624051</v>
      </c>
      <c r="G29" s="28">
        <v>24</v>
      </c>
      <c r="H29" s="29">
        <v>1.482E-3</v>
      </c>
      <c r="I29" s="30">
        <v>97909</v>
      </c>
      <c r="J29" s="29">
        <v>5.0500000000000002E-4</v>
      </c>
      <c r="K29" s="31">
        <v>98772</v>
      </c>
      <c r="M29" s="28">
        <v>24</v>
      </c>
      <c r="N29" s="29">
        <v>3.7599999999999998E-4</v>
      </c>
      <c r="O29" s="30">
        <v>99269</v>
      </c>
      <c r="P29" s="29">
        <v>2.0699999999999999E-4</v>
      </c>
      <c r="Q29" s="31">
        <v>99513</v>
      </c>
      <c r="S29" s="28">
        <v>24</v>
      </c>
      <c r="T29" s="29">
        <v>1.3209999999999999E-3</v>
      </c>
      <c r="U29" s="30">
        <v>98321</v>
      </c>
      <c r="V29" s="29">
        <v>4.9299999999999995E-4</v>
      </c>
      <c r="W29" s="31">
        <v>98963</v>
      </c>
      <c r="Z29" s="28">
        <v>24</v>
      </c>
      <c r="AA29" s="29">
        <f t="shared" si="1"/>
        <v>1.3209999999999999E-3</v>
      </c>
      <c r="AB29" s="30">
        <f t="shared" si="1"/>
        <v>98321</v>
      </c>
      <c r="AC29" s="29">
        <f t="shared" si="1"/>
        <v>4.9299999999999995E-4</v>
      </c>
      <c r="AD29" s="31">
        <f t="shared" si="1"/>
        <v>98963</v>
      </c>
      <c r="AF29" s="33">
        <f t="shared" si="4"/>
        <v>123</v>
      </c>
      <c r="AG29" s="33">
        <f t="shared" si="5"/>
        <v>44</v>
      </c>
    </row>
    <row r="30" spans="1:33" ht="16">
      <c r="A30" s="34">
        <v>25</v>
      </c>
      <c r="B30" s="29">
        <v>6.1600000000000001E-4</v>
      </c>
      <c r="C30" s="30">
        <f t="shared" si="2"/>
        <v>98770.07110307744</v>
      </c>
      <c r="D30" s="29">
        <v>3.3100000000000002E-4</v>
      </c>
      <c r="E30" s="31">
        <f t="shared" si="3"/>
        <v>99308.595455145376</v>
      </c>
      <c r="G30" s="34">
        <v>25</v>
      </c>
      <c r="H30" s="29">
        <v>1.439E-3</v>
      </c>
      <c r="I30" s="30">
        <v>97764</v>
      </c>
      <c r="J30" s="29">
        <v>5.1199999999999998E-4</v>
      </c>
      <c r="K30" s="31">
        <v>98722</v>
      </c>
      <c r="M30" s="34">
        <v>25</v>
      </c>
      <c r="N30" s="29">
        <v>3.7800000000000003E-4</v>
      </c>
      <c r="O30" s="30">
        <v>99232</v>
      </c>
      <c r="P30" s="29">
        <v>2.14E-4</v>
      </c>
      <c r="Q30" s="31">
        <v>99493</v>
      </c>
      <c r="S30" s="34">
        <v>25</v>
      </c>
      <c r="T30" s="29">
        <v>1.33E-3</v>
      </c>
      <c r="U30" s="30">
        <v>98191</v>
      </c>
      <c r="V30" s="29">
        <v>5.13E-4</v>
      </c>
      <c r="W30" s="31">
        <v>98915</v>
      </c>
      <c r="Z30" s="34">
        <v>25</v>
      </c>
      <c r="AA30" s="29">
        <f t="shared" si="1"/>
        <v>1.33E-3</v>
      </c>
      <c r="AB30" s="30">
        <f t="shared" si="1"/>
        <v>98191</v>
      </c>
      <c r="AC30" s="29">
        <f t="shared" si="1"/>
        <v>5.13E-4</v>
      </c>
      <c r="AD30" s="31">
        <f t="shared" si="1"/>
        <v>98915</v>
      </c>
      <c r="AF30" s="33">
        <f t="shared" si="4"/>
        <v>128</v>
      </c>
      <c r="AG30" s="33">
        <f t="shared" si="5"/>
        <v>47</v>
      </c>
    </row>
    <row r="31" spans="1:33" ht="16">
      <c r="A31" s="34">
        <v>26</v>
      </c>
      <c r="B31" s="29">
        <v>6.3900000000000003E-4</v>
      </c>
      <c r="C31" s="30">
        <f t="shared" si="2"/>
        <v>98709.228739277954</v>
      </c>
      <c r="D31" s="29">
        <v>3.4699999999999998E-4</v>
      </c>
      <c r="E31" s="31">
        <f t="shared" si="3"/>
        <v>99275.724310049729</v>
      </c>
      <c r="G31" s="34">
        <v>26</v>
      </c>
      <c r="H31" s="29">
        <v>1.4040000000000001E-3</v>
      </c>
      <c r="I31" s="30">
        <v>97623</v>
      </c>
      <c r="J31" s="29">
        <v>5.22E-4</v>
      </c>
      <c r="K31" s="31">
        <v>98672</v>
      </c>
      <c r="M31" s="34">
        <v>26</v>
      </c>
      <c r="N31" s="29">
        <v>3.8200000000000002E-4</v>
      </c>
      <c r="O31" s="30">
        <v>99195</v>
      </c>
      <c r="P31" s="29">
        <v>2.23E-4</v>
      </c>
      <c r="Q31" s="31">
        <v>99471</v>
      </c>
      <c r="S31" s="34">
        <v>26</v>
      </c>
      <c r="T31" s="29">
        <v>1.3450000000000001E-3</v>
      </c>
      <c r="U31" s="30">
        <v>98060</v>
      </c>
      <c r="V31" s="29">
        <v>5.3700000000000004E-4</v>
      </c>
      <c r="W31" s="31">
        <v>98864</v>
      </c>
      <c r="Z31" s="34">
        <v>26</v>
      </c>
      <c r="AA31" s="29">
        <f t="shared" si="1"/>
        <v>1.3450000000000001E-3</v>
      </c>
      <c r="AB31" s="30">
        <f t="shared" si="1"/>
        <v>98060</v>
      </c>
      <c r="AC31" s="29">
        <f t="shared" si="1"/>
        <v>5.3700000000000004E-4</v>
      </c>
      <c r="AD31" s="31">
        <f t="shared" si="1"/>
        <v>98864</v>
      </c>
      <c r="AF31" s="33">
        <f t="shared" si="4"/>
        <v>130</v>
      </c>
      <c r="AG31" s="33">
        <f t="shared" si="5"/>
        <v>48</v>
      </c>
    </row>
    <row r="32" spans="1:33" ht="16">
      <c r="A32" s="34">
        <v>27</v>
      </c>
      <c r="B32" s="29">
        <v>6.5899999999999997E-4</v>
      </c>
      <c r="C32" s="30">
        <f t="shared" si="2"/>
        <v>98646.153542113563</v>
      </c>
      <c r="D32" s="29">
        <v>3.6200000000000002E-4</v>
      </c>
      <c r="E32" s="31">
        <f t="shared" si="3"/>
        <v>99241.275633714147</v>
      </c>
      <c r="G32" s="34">
        <v>27</v>
      </c>
      <c r="H32" s="29">
        <v>1.3799999999999999E-3</v>
      </c>
      <c r="I32" s="30">
        <v>97486</v>
      </c>
      <c r="J32" s="29">
        <v>5.3799999999999996E-4</v>
      </c>
      <c r="K32" s="31">
        <v>98620</v>
      </c>
      <c r="M32" s="34">
        <v>27</v>
      </c>
      <c r="N32" s="29">
        <v>3.9300000000000001E-4</v>
      </c>
      <c r="O32" s="30">
        <v>99157</v>
      </c>
      <c r="P32" s="29">
        <v>2.3499999999999999E-4</v>
      </c>
      <c r="Q32" s="31">
        <v>99449</v>
      </c>
      <c r="S32" s="34">
        <v>27</v>
      </c>
      <c r="T32" s="29">
        <v>1.3630000000000001E-3</v>
      </c>
      <c r="U32" s="30">
        <v>97928</v>
      </c>
      <c r="V32" s="29">
        <v>5.6300000000000002E-4</v>
      </c>
      <c r="W32" s="31">
        <v>98811</v>
      </c>
      <c r="Z32" s="34">
        <v>27</v>
      </c>
      <c r="AA32" s="29">
        <f t="shared" si="1"/>
        <v>1.3630000000000001E-3</v>
      </c>
      <c r="AB32" s="30">
        <f t="shared" si="1"/>
        <v>97928</v>
      </c>
      <c r="AC32" s="29">
        <f t="shared" si="1"/>
        <v>5.6300000000000002E-4</v>
      </c>
      <c r="AD32" s="31">
        <f t="shared" si="1"/>
        <v>98811</v>
      </c>
      <c r="AF32" s="33">
        <f t="shared" si="4"/>
        <v>131</v>
      </c>
      <c r="AG32" s="33">
        <f t="shared" si="5"/>
        <v>51</v>
      </c>
    </row>
    <row r="33" spans="1:33" ht="16">
      <c r="A33" s="34">
        <v>28</v>
      </c>
      <c r="B33" s="29">
        <v>6.7500000000000004E-4</v>
      </c>
      <c r="C33" s="30">
        <f t="shared" si="2"/>
        <v>98581.145726929317</v>
      </c>
      <c r="D33" s="29">
        <v>3.7599999999999998E-4</v>
      </c>
      <c r="E33" s="31">
        <f t="shared" si="3"/>
        <v>99205.350291934752</v>
      </c>
      <c r="G33" s="34">
        <v>28</v>
      </c>
      <c r="H33" s="29">
        <v>1.3760000000000001E-3</v>
      </c>
      <c r="I33" s="30">
        <v>97351</v>
      </c>
      <c r="J33" s="29">
        <v>5.6400000000000005E-4</v>
      </c>
      <c r="K33" s="31">
        <v>98567</v>
      </c>
      <c r="M33" s="34">
        <v>28</v>
      </c>
      <c r="N33" s="29">
        <v>4.1199999999999999E-4</v>
      </c>
      <c r="O33" s="30">
        <v>99118</v>
      </c>
      <c r="P33" s="29">
        <v>2.4800000000000001E-4</v>
      </c>
      <c r="Q33" s="31">
        <v>99426</v>
      </c>
      <c r="S33" s="34">
        <v>28</v>
      </c>
      <c r="T33" s="29">
        <v>1.3910000000000001E-3</v>
      </c>
      <c r="U33" s="30">
        <v>97795</v>
      </c>
      <c r="V33" s="29">
        <v>5.9299999999999999E-4</v>
      </c>
      <c r="W33" s="31">
        <v>98755</v>
      </c>
      <c r="Z33" s="34">
        <v>28</v>
      </c>
      <c r="AA33" s="29">
        <f t="shared" si="1"/>
        <v>1.3910000000000001E-3</v>
      </c>
      <c r="AB33" s="30">
        <f t="shared" si="1"/>
        <v>97795</v>
      </c>
      <c r="AC33" s="29">
        <f t="shared" si="1"/>
        <v>5.9299999999999999E-4</v>
      </c>
      <c r="AD33" s="31">
        <f t="shared" si="1"/>
        <v>98755</v>
      </c>
      <c r="AF33" s="33">
        <f t="shared" si="4"/>
        <v>132</v>
      </c>
      <c r="AG33" s="33">
        <f t="shared" si="5"/>
        <v>53</v>
      </c>
    </row>
    <row r="34" spans="1:33" ht="16">
      <c r="A34" s="34">
        <v>29</v>
      </c>
      <c r="B34" s="29">
        <v>6.87E-4</v>
      </c>
      <c r="C34" s="30">
        <f t="shared" si="2"/>
        <v>98514.603453563643</v>
      </c>
      <c r="D34" s="29">
        <v>3.8900000000000002E-4</v>
      </c>
      <c r="E34" s="31">
        <f t="shared" si="3"/>
        <v>99168.049080224984</v>
      </c>
      <c r="G34" s="34">
        <v>29</v>
      </c>
      <c r="H34" s="29">
        <v>1.39E-3</v>
      </c>
      <c r="I34" s="30">
        <v>97218</v>
      </c>
      <c r="J34" s="29">
        <v>5.9699999999999998E-4</v>
      </c>
      <c r="K34" s="31">
        <v>98511</v>
      </c>
      <c r="M34" s="34">
        <v>29</v>
      </c>
      <c r="N34" s="29">
        <v>4.44E-4</v>
      </c>
      <c r="O34" s="30">
        <v>99077</v>
      </c>
      <c r="P34" s="29">
        <v>2.6400000000000002E-4</v>
      </c>
      <c r="Q34" s="31">
        <v>99401</v>
      </c>
      <c r="S34" s="34">
        <v>29</v>
      </c>
      <c r="T34" s="29">
        <v>1.4270000000000001E-3</v>
      </c>
      <c r="U34" s="30">
        <v>97659</v>
      </c>
      <c r="V34" s="29">
        <v>6.2699999999999995E-4</v>
      </c>
      <c r="W34" s="31">
        <v>98697</v>
      </c>
      <c r="Z34" s="34">
        <v>29</v>
      </c>
      <c r="AA34" s="29">
        <f t="shared" si="1"/>
        <v>1.4270000000000001E-3</v>
      </c>
      <c r="AB34" s="30">
        <f t="shared" si="1"/>
        <v>97659</v>
      </c>
      <c r="AC34" s="29">
        <f t="shared" si="1"/>
        <v>6.2699999999999995E-4</v>
      </c>
      <c r="AD34" s="31">
        <f t="shared" si="1"/>
        <v>98697</v>
      </c>
      <c r="AF34" s="33">
        <f t="shared" si="4"/>
        <v>133</v>
      </c>
      <c r="AG34" s="33">
        <f t="shared" si="5"/>
        <v>56</v>
      </c>
    </row>
    <row r="35" spans="1:33" ht="16">
      <c r="A35" s="28">
        <v>30</v>
      </c>
      <c r="B35" s="29">
        <v>6.9399999999999996E-4</v>
      </c>
      <c r="C35" s="30">
        <f t="shared" si="2"/>
        <v>98446.923920991045</v>
      </c>
      <c r="D35" s="29">
        <v>4.0200000000000001E-4</v>
      </c>
      <c r="E35" s="31">
        <f t="shared" si="3"/>
        <v>99129.47270913278</v>
      </c>
      <c r="G35" s="28">
        <v>30</v>
      </c>
      <c r="H35" s="29">
        <v>1.413E-3</v>
      </c>
      <c r="I35" s="30">
        <v>97082</v>
      </c>
      <c r="J35" s="29">
        <v>6.3599999999999996E-4</v>
      </c>
      <c r="K35" s="31">
        <v>98453</v>
      </c>
      <c r="M35" s="28">
        <v>30</v>
      </c>
      <c r="N35" s="29">
        <v>4.9899999999999999E-4</v>
      </c>
      <c r="O35" s="30">
        <v>99033</v>
      </c>
      <c r="P35" s="29">
        <v>3.0699999999999998E-4</v>
      </c>
      <c r="Q35" s="31">
        <v>99375</v>
      </c>
      <c r="S35" s="28">
        <v>30</v>
      </c>
      <c r="T35" s="29">
        <v>1.467E-3</v>
      </c>
      <c r="U35" s="30">
        <v>97519</v>
      </c>
      <c r="V35" s="29">
        <v>6.6399999999999999E-4</v>
      </c>
      <c r="W35" s="31">
        <v>98635</v>
      </c>
      <c r="Z35" s="28">
        <v>30</v>
      </c>
      <c r="AA35" s="29">
        <f t="shared" si="1"/>
        <v>1.467E-3</v>
      </c>
      <c r="AB35" s="30">
        <f t="shared" si="1"/>
        <v>97519</v>
      </c>
      <c r="AC35" s="29">
        <f t="shared" si="1"/>
        <v>6.6399999999999999E-4</v>
      </c>
      <c r="AD35" s="31">
        <f t="shared" si="1"/>
        <v>98635</v>
      </c>
      <c r="AF35" s="33">
        <f t="shared" si="4"/>
        <v>136</v>
      </c>
      <c r="AG35" s="33">
        <f t="shared" si="5"/>
        <v>58</v>
      </c>
    </row>
    <row r="36" spans="1:33" ht="16">
      <c r="A36" s="28">
        <v>31</v>
      </c>
      <c r="B36" s="29">
        <v>6.9899999999999997E-4</v>
      </c>
      <c r="C36" s="30">
        <f t="shared" si="2"/>
        <v>98378.601755789874</v>
      </c>
      <c r="D36" s="29">
        <v>4.1399999999999998E-4</v>
      </c>
      <c r="E36" s="31">
        <f t="shared" si="3"/>
        <v>99089.622661103713</v>
      </c>
      <c r="G36" s="28">
        <v>31</v>
      </c>
      <c r="H36" s="29">
        <v>1.439E-3</v>
      </c>
      <c r="I36" s="30">
        <v>96945</v>
      </c>
      <c r="J36" s="29">
        <v>6.8099999999999996E-4</v>
      </c>
      <c r="K36" s="31">
        <v>98390</v>
      </c>
      <c r="M36" s="28">
        <v>31</v>
      </c>
      <c r="N36" s="29">
        <v>5.62E-4</v>
      </c>
      <c r="O36" s="30">
        <v>98984</v>
      </c>
      <c r="P36" s="29">
        <v>3.5E-4</v>
      </c>
      <c r="Q36" s="31">
        <v>99344</v>
      </c>
      <c r="S36" s="28">
        <v>31</v>
      </c>
      <c r="T36" s="29">
        <v>1.505E-3</v>
      </c>
      <c r="U36" s="30">
        <v>97376</v>
      </c>
      <c r="V36" s="29">
        <v>7.0500000000000001E-4</v>
      </c>
      <c r="W36" s="31">
        <v>98569</v>
      </c>
      <c r="Z36" s="28">
        <v>31</v>
      </c>
      <c r="AA36" s="29">
        <f t="shared" si="1"/>
        <v>1.505E-3</v>
      </c>
      <c r="AB36" s="30">
        <f t="shared" si="1"/>
        <v>97376</v>
      </c>
      <c r="AC36" s="29">
        <f t="shared" si="1"/>
        <v>7.0500000000000001E-4</v>
      </c>
      <c r="AD36" s="31">
        <f t="shared" si="1"/>
        <v>98569</v>
      </c>
      <c r="AF36" s="33">
        <f t="shared" si="4"/>
        <v>140</v>
      </c>
      <c r="AG36" s="33">
        <f t="shared" si="5"/>
        <v>62</v>
      </c>
    </row>
    <row r="37" spans="1:33" ht="16">
      <c r="A37" s="28">
        <v>32</v>
      </c>
      <c r="B37" s="29">
        <v>6.9999999999999999E-4</v>
      </c>
      <c r="C37" s="30">
        <f t="shared" si="2"/>
        <v>98309.835113162582</v>
      </c>
      <c r="D37" s="29">
        <v>4.2499999999999998E-4</v>
      </c>
      <c r="E37" s="31">
        <f t="shared" si="3"/>
        <v>99048.599557322013</v>
      </c>
      <c r="G37" s="28">
        <v>32</v>
      </c>
      <c r="H37" s="29">
        <v>1.474E-3</v>
      </c>
      <c r="I37" s="30">
        <v>96806</v>
      </c>
      <c r="J37" s="29">
        <v>7.2999999999999996E-4</v>
      </c>
      <c r="K37" s="31">
        <v>98323</v>
      </c>
      <c r="M37" s="28">
        <v>32</v>
      </c>
      <c r="N37" s="29">
        <v>6.3100000000000005E-4</v>
      </c>
      <c r="O37" s="30">
        <v>98928</v>
      </c>
      <c r="P37" s="29">
        <v>3.9399999999999998E-4</v>
      </c>
      <c r="Q37" s="31">
        <v>99310</v>
      </c>
      <c r="S37" s="28">
        <v>32</v>
      </c>
      <c r="T37" s="29">
        <v>1.5410000000000001E-3</v>
      </c>
      <c r="U37" s="30">
        <v>97230</v>
      </c>
      <c r="V37" s="29">
        <v>7.4799999999999997E-4</v>
      </c>
      <c r="W37" s="31">
        <v>98500</v>
      </c>
      <c r="Z37" s="28">
        <v>32</v>
      </c>
      <c r="AA37" s="29">
        <f t="shared" si="1"/>
        <v>1.5410000000000001E-3</v>
      </c>
      <c r="AB37" s="30">
        <f t="shared" si="1"/>
        <v>97230</v>
      </c>
      <c r="AC37" s="29">
        <f t="shared" si="1"/>
        <v>7.4799999999999997E-4</v>
      </c>
      <c r="AD37" s="31">
        <f t="shared" si="1"/>
        <v>98500</v>
      </c>
      <c r="AF37" s="33">
        <f t="shared" si="4"/>
        <v>143</v>
      </c>
      <c r="AG37" s="33">
        <f t="shared" si="5"/>
        <v>66</v>
      </c>
    </row>
    <row r="38" spans="1:33" ht="16">
      <c r="A38" s="28">
        <v>33</v>
      </c>
      <c r="B38" s="29">
        <v>7.0100000000000002E-4</v>
      </c>
      <c r="C38" s="30">
        <f t="shared" si="2"/>
        <v>98241.018228583358</v>
      </c>
      <c r="D38" s="29">
        <v>4.3600000000000003E-4</v>
      </c>
      <c r="E38" s="31">
        <f t="shared" si="3"/>
        <v>99006.503902510158</v>
      </c>
      <c r="G38" s="28">
        <v>33</v>
      </c>
      <c r="H38" s="29">
        <v>1.521E-3</v>
      </c>
      <c r="I38" s="30">
        <v>96663</v>
      </c>
      <c r="J38" s="29">
        <v>7.8399999999999997E-4</v>
      </c>
      <c r="K38" s="31">
        <v>98251</v>
      </c>
      <c r="M38" s="28">
        <v>33</v>
      </c>
      <c r="N38" s="29">
        <v>7.0200000000000004E-4</v>
      </c>
      <c r="O38" s="30">
        <v>98865</v>
      </c>
      <c r="P38" s="29">
        <v>4.35E-4</v>
      </c>
      <c r="Q38" s="31">
        <v>99271</v>
      </c>
      <c r="S38" s="28">
        <v>33</v>
      </c>
      <c r="T38" s="29">
        <v>1.573E-3</v>
      </c>
      <c r="U38" s="30">
        <v>97080</v>
      </c>
      <c r="V38" s="29">
        <v>7.94E-4</v>
      </c>
      <c r="W38" s="31">
        <v>98426</v>
      </c>
      <c r="Z38" s="28">
        <v>33</v>
      </c>
      <c r="AA38" s="29">
        <f t="shared" si="1"/>
        <v>1.573E-3</v>
      </c>
      <c r="AB38" s="30">
        <f t="shared" si="1"/>
        <v>97080</v>
      </c>
      <c r="AC38" s="29">
        <f t="shared" si="1"/>
        <v>7.94E-4</v>
      </c>
      <c r="AD38" s="31">
        <f t="shared" si="1"/>
        <v>98426</v>
      </c>
      <c r="AF38" s="33">
        <f t="shared" si="4"/>
        <v>146</v>
      </c>
      <c r="AG38" s="33">
        <f t="shared" si="5"/>
        <v>69</v>
      </c>
    </row>
    <row r="39" spans="1:33" ht="16">
      <c r="A39" s="28">
        <v>34</v>
      </c>
      <c r="B39" s="29">
        <v>7.0200000000000004E-4</v>
      </c>
      <c r="C39" s="30">
        <f t="shared" si="2"/>
        <v>98172.151274805132</v>
      </c>
      <c r="D39" s="29">
        <v>4.4900000000000002E-4</v>
      </c>
      <c r="E39" s="31">
        <f t="shared" si="3"/>
        <v>98963.337066808657</v>
      </c>
      <c r="G39" s="28">
        <v>34</v>
      </c>
      <c r="H39" s="29">
        <v>1.5809999999999999E-3</v>
      </c>
      <c r="I39" s="30">
        <v>96516</v>
      </c>
      <c r="J39" s="29">
        <v>8.4400000000000002E-4</v>
      </c>
      <c r="K39" s="31">
        <v>98174</v>
      </c>
      <c r="M39" s="28">
        <v>34</v>
      </c>
      <c r="N39" s="29">
        <v>7.7300000000000003E-4</v>
      </c>
      <c r="O39" s="30">
        <v>98796</v>
      </c>
      <c r="P39" s="29">
        <v>4.75E-4</v>
      </c>
      <c r="Q39" s="31">
        <v>99227</v>
      </c>
      <c r="S39" s="28">
        <v>34</v>
      </c>
      <c r="T39" s="29">
        <v>1.606E-3</v>
      </c>
      <c r="U39" s="30">
        <v>96927</v>
      </c>
      <c r="V39" s="29">
        <v>8.4500000000000005E-4</v>
      </c>
      <c r="W39" s="31">
        <v>98348</v>
      </c>
      <c r="Z39" s="28">
        <v>34</v>
      </c>
      <c r="AA39" s="29">
        <f t="shared" si="1"/>
        <v>1.606E-3</v>
      </c>
      <c r="AB39" s="30">
        <f t="shared" si="1"/>
        <v>96927</v>
      </c>
      <c r="AC39" s="29">
        <f t="shared" si="1"/>
        <v>8.4500000000000005E-4</v>
      </c>
      <c r="AD39" s="31">
        <f t="shared" si="1"/>
        <v>98348</v>
      </c>
      <c r="AF39" s="33">
        <f t="shared" si="4"/>
        <v>150</v>
      </c>
      <c r="AG39" s="33">
        <f t="shared" si="5"/>
        <v>74</v>
      </c>
    </row>
    <row r="40" spans="1:33" ht="16">
      <c r="A40" s="34">
        <v>35</v>
      </c>
      <c r="B40" s="29">
        <v>7.0399999999999998E-4</v>
      </c>
      <c r="C40" s="30">
        <f t="shared" si="2"/>
        <v>98103.234424610215</v>
      </c>
      <c r="D40" s="29">
        <v>4.6299999999999998E-4</v>
      </c>
      <c r="E40" s="31">
        <f t="shared" si="3"/>
        <v>98918.902528465653</v>
      </c>
      <c r="G40" s="34">
        <v>35</v>
      </c>
      <c r="H40" s="29">
        <v>1.653E-3</v>
      </c>
      <c r="I40" s="30">
        <v>96363</v>
      </c>
      <c r="J40" s="29">
        <v>9.1100000000000003E-4</v>
      </c>
      <c r="K40" s="31">
        <v>98091</v>
      </c>
      <c r="M40" s="34">
        <v>35</v>
      </c>
      <c r="N40" s="29">
        <v>8.4099999999999995E-4</v>
      </c>
      <c r="O40" s="30">
        <v>98720</v>
      </c>
      <c r="P40" s="29">
        <v>5.1400000000000003E-4</v>
      </c>
      <c r="Q40" s="31">
        <v>99180</v>
      </c>
      <c r="S40" s="34">
        <v>35</v>
      </c>
      <c r="T40" s="29">
        <v>1.6479999999999999E-3</v>
      </c>
      <c r="U40" s="30">
        <v>96772</v>
      </c>
      <c r="V40" s="29">
        <v>9.0300000000000005E-4</v>
      </c>
      <c r="W40" s="31">
        <v>98265</v>
      </c>
      <c r="Z40" s="34">
        <v>35</v>
      </c>
      <c r="AA40" s="29">
        <f t="shared" si="1"/>
        <v>1.6479999999999999E-3</v>
      </c>
      <c r="AB40" s="30">
        <f t="shared" si="1"/>
        <v>96772</v>
      </c>
      <c r="AC40" s="29">
        <f t="shared" si="1"/>
        <v>9.0300000000000005E-4</v>
      </c>
      <c r="AD40" s="31">
        <f t="shared" si="1"/>
        <v>98265</v>
      </c>
      <c r="AF40" s="33">
        <f t="shared" si="4"/>
        <v>153</v>
      </c>
      <c r="AG40" s="33">
        <f t="shared" si="5"/>
        <v>78</v>
      </c>
    </row>
    <row r="41" spans="1:33" ht="16">
      <c r="A41" s="34">
        <v>36</v>
      </c>
      <c r="B41" s="29">
        <v>7.1900000000000002E-4</v>
      </c>
      <c r="C41" s="30">
        <f t="shared" si="2"/>
        <v>98034.169747575288</v>
      </c>
      <c r="D41" s="29">
        <v>4.8099999999999998E-4</v>
      </c>
      <c r="E41" s="31">
        <f t="shared" si="3"/>
        <v>98873.103076594969</v>
      </c>
      <c r="G41" s="34">
        <v>36</v>
      </c>
      <c r="H41" s="29">
        <v>1.745E-3</v>
      </c>
      <c r="I41" s="30">
        <v>96204</v>
      </c>
      <c r="J41" s="29">
        <v>9.8799999999999995E-4</v>
      </c>
      <c r="K41" s="31">
        <v>98002</v>
      </c>
      <c r="M41" s="34">
        <v>36</v>
      </c>
      <c r="N41" s="29">
        <v>9.0399999999999996E-4</v>
      </c>
      <c r="O41" s="30">
        <v>98637</v>
      </c>
      <c r="P41" s="29">
        <v>5.5400000000000002E-4</v>
      </c>
      <c r="Q41" s="31">
        <v>99129</v>
      </c>
      <c r="S41" s="34">
        <v>36</v>
      </c>
      <c r="T41" s="29">
        <v>1.704E-3</v>
      </c>
      <c r="U41" s="30">
        <v>96612</v>
      </c>
      <c r="V41" s="29">
        <v>9.68E-4</v>
      </c>
      <c r="W41" s="31">
        <v>98176</v>
      </c>
      <c r="Z41" s="34">
        <v>36</v>
      </c>
      <c r="AA41" s="29">
        <f t="shared" si="1"/>
        <v>1.704E-3</v>
      </c>
      <c r="AB41" s="30">
        <f t="shared" si="1"/>
        <v>96612</v>
      </c>
      <c r="AC41" s="29">
        <f t="shared" si="1"/>
        <v>9.68E-4</v>
      </c>
      <c r="AD41" s="31">
        <f t="shared" si="1"/>
        <v>98176</v>
      </c>
      <c r="AF41" s="33">
        <f t="shared" si="4"/>
        <v>155</v>
      </c>
      <c r="AG41" s="33">
        <f t="shared" si="5"/>
        <v>83</v>
      </c>
    </row>
    <row r="42" spans="1:33" ht="16">
      <c r="A42" s="34">
        <v>37</v>
      </c>
      <c r="B42" s="29">
        <v>7.4899999999999999E-4</v>
      </c>
      <c r="C42" s="30">
        <f t="shared" si="2"/>
        <v>97963.683179526779</v>
      </c>
      <c r="D42" s="29">
        <v>5.04E-4</v>
      </c>
      <c r="E42" s="31">
        <f t="shared" si="3"/>
        <v>98825.545114015127</v>
      </c>
      <c r="G42" s="34">
        <v>37</v>
      </c>
      <c r="H42" s="29">
        <v>1.869E-3</v>
      </c>
      <c r="I42" s="30">
        <v>96036</v>
      </c>
      <c r="J42" s="29">
        <v>1.08E-3</v>
      </c>
      <c r="K42" s="31">
        <v>97905</v>
      </c>
      <c r="M42" s="34">
        <v>37</v>
      </c>
      <c r="N42" s="29">
        <v>9.6400000000000001E-4</v>
      </c>
      <c r="O42" s="30">
        <v>98548</v>
      </c>
      <c r="P42" s="29">
        <v>5.9800000000000001E-4</v>
      </c>
      <c r="Q42" s="31">
        <v>99074</v>
      </c>
      <c r="S42" s="34">
        <v>37</v>
      </c>
      <c r="T42" s="29">
        <v>1.774E-3</v>
      </c>
      <c r="U42" s="30">
        <v>96448</v>
      </c>
      <c r="V42" s="29">
        <v>1.0380000000000001E-3</v>
      </c>
      <c r="W42" s="31">
        <v>98081</v>
      </c>
      <c r="Z42" s="34">
        <v>37</v>
      </c>
      <c r="AA42" s="29">
        <f t="shared" si="1"/>
        <v>1.774E-3</v>
      </c>
      <c r="AB42" s="30">
        <f t="shared" si="1"/>
        <v>96448</v>
      </c>
      <c r="AC42" s="29">
        <f t="shared" si="1"/>
        <v>1.0380000000000001E-3</v>
      </c>
      <c r="AD42" s="31">
        <f t="shared" si="1"/>
        <v>98081</v>
      </c>
      <c r="AF42" s="33">
        <f t="shared" si="4"/>
        <v>160</v>
      </c>
      <c r="AG42" s="33">
        <f t="shared" si="5"/>
        <v>89</v>
      </c>
    </row>
    <row r="43" spans="1:33" ht="16">
      <c r="A43" s="34">
        <v>38</v>
      </c>
      <c r="B43" s="29">
        <v>7.9600000000000005E-4</v>
      </c>
      <c r="C43" s="30">
        <f t="shared" si="2"/>
        <v>97890.308380825314</v>
      </c>
      <c r="D43" s="29">
        <v>5.3200000000000003E-4</v>
      </c>
      <c r="E43" s="31">
        <f t="shared" si="3"/>
        <v>98775.737039277665</v>
      </c>
      <c r="G43" s="34">
        <v>38</v>
      </c>
      <c r="H43" s="29">
        <v>2.0279999999999999E-3</v>
      </c>
      <c r="I43" s="30">
        <v>95857</v>
      </c>
      <c r="J43" s="29">
        <v>1.1869999999999999E-3</v>
      </c>
      <c r="K43" s="31">
        <v>97799</v>
      </c>
      <c r="M43" s="34">
        <v>38</v>
      </c>
      <c r="N43" s="29">
        <v>1.021E-3</v>
      </c>
      <c r="O43" s="30">
        <v>98453</v>
      </c>
      <c r="P43" s="29">
        <v>6.4800000000000003E-4</v>
      </c>
      <c r="Q43" s="31">
        <v>99015</v>
      </c>
      <c r="S43" s="34">
        <v>38</v>
      </c>
      <c r="T43" s="29">
        <v>1.861E-3</v>
      </c>
      <c r="U43" s="30">
        <v>96277</v>
      </c>
      <c r="V43" s="29">
        <v>1.1130000000000001E-3</v>
      </c>
      <c r="W43" s="31">
        <v>97979</v>
      </c>
      <c r="Z43" s="34">
        <v>38</v>
      </c>
      <c r="AA43" s="29">
        <f t="shared" si="1"/>
        <v>1.861E-3</v>
      </c>
      <c r="AB43" s="30">
        <f t="shared" si="1"/>
        <v>96277</v>
      </c>
      <c r="AC43" s="29">
        <f t="shared" si="1"/>
        <v>1.1130000000000001E-3</v>
      </c>
      <c r="AD43" s="31">
        <f t="shared" si="1"/>
        <v>97979</v>
      </c>
      <c r="AF43" s="33">
        <f t="shared" si="4"/>
        <v>164</v>
      </c>
      <c r="AG43" s="33">
        <f t="shared" si="5"/>
        <v>95</v>
      </c>
    </row>
    <row r="44" spans="1:33" ht="16">
      <c r="A44" s="34">
        <v>39</v>
      </c>
      <c r="B44" s="29">
        <v>8.6399999999999997E-4</v>
      </c>
      <c r="C44" s="30">
        <f t="shared" si="2"/>
        <v>97812.387695354177</v>
      </c>
      <c r="D44" s="29">
        <v>5.6700000000000001E-4</v>
      </c>
      <c r="E44" s="31">
        <f t="shared" si="3"/>
        <v>98723.188347172778</v>
      </c>
      <c r="G44" s="34">
        <v>39</v>
      </c>
      <c r="H44" s="29">
        <v>2.2190000000000001E-3</v>
      </c>
      <c r="I44" s="30">
        <v>95662</v>
      </c>
      <c r="J44" s="29">
        <v>1.3090000000000001E-3</v>
      </c>
      <c r="K44" s="31">
        <v>97683</v>
      </c>
      <c r="M44" s="34">
        <v>39</v>
      </c>
      <c r="N44" s="29">
        <v>1.0790000000000001E-3</v>
      </c>
      <c r="O44" s="30">
        <v>98352</v>
      </c>
      <c r="P44" s="29">
        <v>7.0600000000000003E-4</v>
      </c>
      <c r="Q44" s="31">
        <v>98951</v>
      </c>
      <c r="S44" s="34">
        <v>39</v>
      </c>
      <c r="T44" s="29">
        <v>1.967E-3</v>
      </c>
      <c r="U44" s="30">
        <v>96097</v>
      </c>
      <c r="V44" s="29">
        <v>1.196E-3</v>
      </c>
      <c r="W44" s="31">
        <v>97870</v>
      </c>
      <c r="Z44" s="34">
        <v>39</v>
      </c>
      <c r="AA44" s="29">
        <f t="shared" si="1"/>
        <v>1.967E-3</v>
      </c>
      <c r="AB44" s="30">
        <f t="shared" si="1"/>
        <v>96097</v>
      </c>
      <c r="AC44" s="29">
        <f t="shared" si="1"/>
        <v>1.196E-3</v>
      </c>
      <c r="AD44" s="31">
        <f t="shared" si="1"/>
        <v>97870</v>
      </c>
      <c r="AF44" s="33">
        <f t="shared" si="4"/>
        <v>171</v>
      </c>
      <c r="AG44" s="33">
        <f t="shared" si="5"/>
        <v>102</v>
      </c>
    </row>
    <row r="45" spans="1:33" ht="16">
      <c r="A45" s="28">
        <v>40</v>
      </c>
      <c r="B45" s="29">
        <v>9.5299999999999996E-4</v>
      </c>
      <c r="C45" s="30">
        <f t="shared" si="2"/>
        <v>97727.877792385392</v>
      </c>
      <c r="D45" s="29">
        <v>6.0899999999999995E-4</v>
      </c>
      <c r="E45" s="31">
        <f t="shared" si="3"/>
        <v>98667.212299379928</v>
      </c>
      <c r="G45" s="28">
        <v>40</v>
      </c>
      <c r="H45" s="29">
        <v>2.4359999999999998E-3</v>
      </c>
      <c r="I45" s="30">
        <v>95450</v>
      </c>
      <c r="J45" s="29">
        <v>1.4419999999999999E-3</v>
      </c>
      <c r="K45" s="31">
        <v>97556</v>
      </c>
      <c r="M45" s="28">
        <v>40</v>
      </c>
      <c r="N45" s="29">
        <v>1.142E-3</v>
      </c>
      <c r="O45" s="30">
        <v>98246</v>
      </c>
      <c r="P45" s="29">
        <v>7.7399999999999995E-4</v>
      </c>
      <c r="Q45" s="31">
        <v>98881</v>
      </c>
      <c r="S45" s="28">
        <v>40</v>
      </c>
      <c r="T45" s="29">
        <v>2.0920000000000001E-3</v>
      </c>
      <c r="U45" s="30">
        <v>95908</v>
      </c>
      <c r="V45" s="29">
        <v>1.2869999999999999E-3</v>
      </c>
      <c r="W45" s="31">
        <v>97753</v>
      </c>
      <c r="Z45" s="28">
        <v>40</v>
      </c>
      <c r="AA45" s="29">
        <f t="shared" si="1"/>
        <v>2.0920000000000001E-3</v>
      </c>
      <c r="AB45" s="30">
        <f t="shared" si="1"/>
        <v>95908</v>
      </c>
      <c r="AC45" s="29">
        <f t="shared" si="1"/>
        <v>1.2869999999999999E-3</v>
      </c>
      <c r="AD45" s="31">
        <f t="shared" si="1"/>
        <v>97753</v>
      </c>
      <c r="AF45" s="33">
        <f t="shared" si="4"/>
        <v>180</v>
      </c>
      <c r="AG45" s="33">
        <f t="shared" si="5"/>
        <v>109</v>
      </c>
    </row>
    <row r="46" spans="1:33" ht="16">
      <c r="A46" s="28">
        <v>41</v>
      </c>
      <c r="B46" s="29">
        <v>1.065E-3</v>
      </c>
      <c r="C46" s="30">
        <f t="shared" si="2"/>
        <v>97634.74312484925</v>
      </c>
      <c r="D46" s="29">
        <v>6.5799999999999995E-4</v>
      </c>
      <c r="E46" s="31">
        <f t="shared" si="3"/>
        <v>98607.123967089603</v>
      </c>
      <c r="G46" s="28">
        <v>41</v>
      </c>
      <c r="H46" s="29">
        <v>2.6700000000000001E-3</v>
      </c>
      <c r="I46" s="30">
        <v>95218</v>
      </c>
      <c r="J46" s="29">
        <v>1.5839999999999999E-3</v>
      </c>
      <c r="K46" s="31">
        <v>97415</v>
      </c>
      <c r="M46" s="28">
        <v>41</v>
      </c>
      <c r="N46" s="29">
        <v>1.2149999999999999E-3</v>
      </c>
      <c r="O46" s="30">
        <v>98134</v>
      </c>
      <c r="P46" s="29">
        <v>8.52E-4</v>
      </c>
      <c r="Q46" s="31">
        <v>98805</v>
      </c>
      <c r="S46" s="28">
        <v>41</v>
      </c>
      <c r="T46" s="29">
        <v>2.2399999999999998E-3</v>
      </c>
      <c r="U46" s="30">
        <v>95708</v>
      </c>
      <c r="V46" s="29">
        <v>1.3929999999999999E-3</v>
      </c>
      <c r="W46" s="31">
        <v>97627</v>
      </c>
      <c r="Z46" s="28">
        <v>41</v>
      </c>
      <c r="AA46" s="29">
        <f t="shared" si="1"/>
        <v>2.2399999999999998E-3</v>
      </c>
      <c r="AB46" s="30">
        <f t="shared" si="1"/>
        <v>95708</v>
      </c>
      <c r="AC46" s="29">
        <f t="shared" si="1"/>
        <v>1.3929999999999999E-3</v>
      </c>
      <c r="AD46" s="31">
        <f t="shared" si="1"/>
        <v>97627</v>
      </c>
      <c r="AF46" s="33">
        <f t="shared" si="4"/>
        <v>189</v>
      </c>
      <c r="AG46" s="33">
        <f t="shared" si="5"/>
        <v>117</v>
      </c>
    </row>
    <row r="47" spans="1:33" ht="16">
      <c r="A47" s="28">
        <v>42</v>
      </c>
      <c r="B47" s="29">
        <v>1.201E-3</v>
      </c>
      <c r="C47" s="30">
        <f t="shared" si="2"/>
        <v>97530.762123421286</v>
      </c>
      <c r="D47" s="29">
        <v>7.1500000000000003E-4</v>
      </c>
      <c r="E47" s="31">
        <f t="shared" si="3"/>
        <v>98542.240479519256</v>
      </c>
      <c r="G47" s="28">
        <v>42</v>
      </c>
      <c r="H47" s="29">
        <v>2.918E-3</v>
      </c>
      <c r="I47" s="30">
        <v>94963</v>
      </c>
      <c r="J47" s="29">
        <v>1.7359999999999999E-3</v>
      </c>
      <c r="K47" s="31">
        <v>97261</v>
      </c>
      <c r="M47" s="28">
        <v>42</v>
      </c>
      <c r="N47" s="29">
        <v>1.299E-3</v>
      </c>
      <c r="O47" s="30">
        <v>98014</v>
      </c>
      <c r="P47" s="29">
        <v>9.3700000000000001E-4</v>
      </c>
      <c r="Q47" s="31">
        <v>98720</v>
      </c>
      <c r="S47" s="28">
        <v>42</v>
      </c>
      <c r="T47" s="29">
        <v>2.418E-3</v>
      </c>
      <c r="U47" s="30">
        <v>95493</v>
      </c>
      <c r="V47" s="29">
        <v>1.5169999999999999E-3</v>
      </c>
      <c r="W47" s="31">
        <v>97491</v>
      </c>
      <c r="Z47" s="28">
        <v>42</v>
      </c>
      <c r="AA47" s="29">
        <f t="shared" si="1"/>
        <v>2.418E-3</v>
      </c>
      <c r="AB47" s="30">
        <f t="shared" si="1"/>
        <v>95493</v>
      </c>
      <c r="AC47" s="29">
        <f t="shared" si="1"/>
        <v>1.5169999999999999E-3</v>
      </c>
      <c r="AD47" s="31">
        <f t="shared" si="1"/>
        <v>97491</v>
      </c>
      <c r="AF47" s="33">
        <f t="shared" si="4"/>
        <v>200</v>
      </c>
      <c r="AG47" s="33">
        <f t="shared" si="5"/>
        <v>126</v>
      </c>
    </row>
    <row r="48" spans="1:33" ht="16">
      <c r="A48" s="28">
        <v>43</v>
      </c>
      <c r="B48" s="29">
        <v>1.3619999999999999E-3</v>
      </c>
      <c r="C48" s="30">
        <f t="shared" si="2"/>
        <v>97413.62767811105</v>
      </c>
      <c r="D48" s="29">
        <v>7.8100000000000001E-4</v>
      </c>
      <c r="E48" s="31">
        <f t="shared" si="3"/>
        <v>98471.782777576402</v>
      </c>
      <c r="G48" s="28">
        <v>43</v>
      </c>
      <c r="H48" s="29">
        <v>3.176E-3</v>
      </c>
      <c r="I48" s="30">
        <v>94686</v>
      </c>
      <c r="J48" s="29">
        <v>1.8959999999999999E-3</v>
      </c>
      <c r="K48" s="31">
        <v>97092</v>
      </c>
      <c r="M48" s="28">
        <v>43</v>
      </c>
      <c r="N48" s="29">
        <v>1.397E-3</v>
      </c>
      <c r="O48" s="30">
        <v>97887</v>
      </c>
      <c r="P48" s="29">
        <v>1.029E-3</v>
      </c>
      <c r="Q48" s="31">
        <v>98628</v>
      </c>
      <c r="S48" s="28">
        <v>43</v>
      </c>
      <c r="T48" s="29">
        <v>2.6289999999999998E-3</v>
      </c>
      <c r="U48" s="30">
        <v>95262</v>
      </c>
      <c r="V48" s="29">
        <v>1.6620000000000001E-3</v>
      </c>
      <c r="W48" s="31">
        <v>97343</v>
      </c>
      <c r="Z48" s="28">
        <v>43</v>
      </c>
      <c r="AA48" s="29">
        <f t="shared" si="1"/>
        <v>2.6289999999999998E-3</v>
      </c>
      <c r="AB48" s="30">
        <f t="shared" si="1"/>
        <v>95262</v>
      </c>
      <c r="AC48" s="29">
        <f t="shared" si="1"/>
        <v>1.6620000000000001E-3</v>
      </c>
      <c r="AD48" s="31">
        <f t="shared" si="1"/>
        <v>97343</v>
      </c>
      <c r="AF48" s="33">
        <f t="shared" si="4"/>
        <v>215</v>
      </c>
      <c r="AG48" s="33">
        <f t="shared" si="5"/>
        <v>136</v>
      </c>
    </row>
    <row r="49" spans="1:33" ht="16">
      <c r="A49" s="28">
        <v>44</v>
      </c>
      <c r="B49" s="29">
        <v>1.547E-3</v>
      </c>
      <c r="C49" s="30">
        <f t="shared" si="2"/>
        <v>97280.950317213472</v>
      </c>
      <c r="D49" s="29">
        <v>8.5499999999999997E-4</v>
      </c>
      <c r="E49" s="31">
        <f t="shared" si="3"/>
        <v>98394.876315227113</v>
      </c>
      <c r="G49" s="28">
        <v>44</v>
      </c>
      <c r="H49" s="29">
        <v>3.4480000000000001E-3</v>
      </c>
      <c r="I49" s="30">
        <v>94385</v>
      </c>
      <c r="J49" s="29">
        <v>2.0660000000000001E-3</v>
      </c>
      <c r="K49" s="31">
        <v>96908</v>
      </c>
      <c r="M49" s="28">
        <v>44</v>
      </c>
      <c r="N49" s="29">
        <v>1.508E-3</v>
      </c>
      <c r="O49" s="30">
        <v>97750</v>
      </c>
      <c r="P49" s="29">
        <v>1.124E-3</v>
      </c>
      <c r="Q49" s="31">
        <v>98526</v>
      </c>
      <c r="S49" s="28">
        <v>44</v>
      </c>
      <c r="T49" s="29">
        <v>2.8730000000000001E-3</v>
      </c>
      <c r="U49" s="30">
        <v>95012</v>
      </c>
      <c r="V49" s="29">
        <v>1.8270000000000001E-3</v>
      </c>
      <c r="W49" s="31">
        <v>97182</v>
      </c>
      <c r="Z49" s="28">
        <v>44</v>
      </c>
      <c r="AA49" s="29">
        <f t="shared" si="1"/>
        <v>2.8730000000000001E-3</v>
      </c>
      <c r="AB49" s="30">
        <f t="shared" si="1"/>
        <v>95012</v>
      </c>
      <c r="AC49" s="29">
        <f t="shared" si="1"/>
        <v>1.8270000000000001E-3</v>
      </c>
      <c r="AD49" s="31">
        <f t="shared" si="1"/>
        <v>97182</v>
      </c>
      <c r="AF49" s="33">
        <f t="shared" si="4"/>
        <v>231</v>
      </c>
      <c r="AG49" s="33">
        <f t="shared" si="5"/>
        <v>148</v>
      </c>
    </row>
    <row r="50" spans="1:33" ht="16">
      <c r="A50" s="34">
        <v>45</v>
      </c>
      <c r="B50" s="29">
        <v>1.7520000000000001E-3</v>
      </c>
      <c r="C50" s="30">
        <f t="shared" si="2"/>
        <v>97130.456687072743</v>
      </c>
      <c r="D50" s="29">
        <v>9.3899999999999995E-4</v>
      </c>
      <c r="E50" s="31">
        <f t="shared" si="3"/>
        <v>98310.748695977585</v>
      </c>
      <c r="G50" s="34">
        <v>45</v>
      </c>
      <c r="H50" s="29">
        <v>3.738E-3</v>
      </c>
      <c r="I50" s="30">
        <v>94060</v>
      </c>
      <c r="J50" s="29">
        <v>2.2499999999999998E-3</v>
      </c>
      <c r="K50" s="31">
        <v>96707</v>
      </c>
      <c r="M50" s="34">
        <v>45</v>
      </c>
      <c r="N50" s="29">
        <v>1.616E-3</v>
      </c>
      <c r="O50" s="30">
        <v>97603</v>
      </c>
      <c r="P50" s="29">
        <v>1.2229999999999999E-3</v>
      </c>
      <c r="Q50" s="31">
        <v>98416</v>
      </c>
      <c r="S50" s="34">
        <v>45</v>
      </c>
      <c r="T50" s="29">
        <v>3.1459999999999999E-3</v>
      </c>
      <c r="U50" s="30">
        <v>94739</v>
      </c>
      <c r="V50" s="29">
        <v>2.0049999999999998E-3</v>
      </c>
      <c r="W50" s="31">
        <v>97004</v>
      </c>
      <c r="Z50" s="34">
        <v>45</v>
      </c>
      <c r="AA50" s="29">
        <f t="shared" si="1"/>
        <v>3.1459999999999999E-3</v>
      </c>
      <c r="AB50" s="30">
        <f t="shared" si="1"/>
        <v>94739</v>
      </c>
      <c r="AC50" s="29">
        <f t="shared" si="1"/>
        <v>2.0049999999999998E-3</v>
      </c>
      <c r="AD50" s="31">
        <f t="shared" si="1"/>
        <v>97004</v>
      </c>
      <c r="AF50" s="33">
        <f t="shared" si="4"/>
        <v>250</v>
      </c>
      <c r="AG50" s="33">
        <f t="shared" si="5"/>
        <v>161</v>
      </c>
    </row>
    <row r="51" spans="1:33" ht="16">
      <c r="A51" s="34">
        <v>46</v>
      </c>
      <c r="B51" s="29">
        <v>1.9740000000000001E-3</v>
      </c>
      <c r="C51" s="30">
        <f t="shared" si="2"/>
        <v>96960.284126956991</v>
      </c>
      <c r="D51" s="29">
        <v>1.0349999999999999E-3</v>
      </c>
      <c r="E51" s="31">
        <f t="shared" si="3"/>
        <v>98218.434902952067</v>
      </c>
      <c r="G51" s="34">
        <v>46</v>
      </c>
      <c r="H51" s="29">
        <v>4.0549999999999996E-3</v>
      </c>
      <c r="I51" s="30">
        <v>93708</v>
      </c>
      <c r="J51" s="29">
        <v>2.4459999999999998E-3</v>
      </c>
      <c r="K51" s="31">
        <v>96490</v>
      </c>
      <c r="M51" s="34">
        <v>46</v>
      </c>
      <c r="N51" s="29">
        <v>1.7340000000000001E-3</v>
      </c>
      <c r="O51" s="30">
        <v>97445</v>
      </c>
      <c r="P51" s="29">
        <v>1.3259999999999999E-3</v>
      </c>
      <c r="Q51" s="31">
        <v>98295</v>
      </c>
      <c r="S51" s="34">
        <v>46</v>
      </c>
      <c r="T51" s="29">
        <v>3.447E-3</v>
      </c>
      <c r="U51" s="30">
        <v>94441</v>
      </c>
      <c r="V51" s="29">
        <v>2.1979999999999999E-3</v>
      </c>
      <c r="W51" s="31">
        <v>96810</v>
      </c>
      <c r="Z51" s="34">
        <v>46</v>
      </c>
      <c r="AA51" s="29">
        <f t="shared" si="1"/>
        <v>3.447E-3</v>
      </c>
      <c r="AB51" s="30">
        <f t="shared" si="1"/>
        <v>94441</v>
      </c>
      <c r="AC51" s="29">
        <f t="shared" si="1"/>
        <v>2.1979999999999999E-3</v>
      </c>
      <c r="AD51" s="31">
        <f t="shared" si="1"/>
        <v>96810</v>
      </c>
      <c r="AF51" s="33">
        <f t="shared" si="4"/>
        <v>273</v>
      </c>
      <c r="AG51" s="33">
        <f t="shared" si="5"/>
        <v>178</v>
      </c>
    </row>
    <row r="52" spans="1:33" ht="16">
      <c r="A52" s="34">
        <v>47</v>
      </c>
      <c r="B52" s="29">
        <v>2.2109999999999999E-3</v>
      </c>
      <c r="C52" s="30">
        <f t="shared" si="2"/>
        <v>96768.884526090376</v>
      </c>
      <c r="D52" s="29">
        <v>1.1410000000000001E-3</v>
      </c>
      <c r="E52" s="31">
        <f t="shared" si="3"/>
        <v>98116.778822827517</v>
      </c>
      <c r="G52" s="34">
        <v>47</v>
      </c>
      <c r="H52" s="29">
        <v>4.4099999999999999E-3</v>
      </c>
      <c r="I52" s="30">
        <v>93328</v>
      </c>
      <c r="J52" s="29">
        <v>2.647E-3</v>
      </c>
      <c r="K52" s="31">
        <v>96254</v>
      </c>
      <c r="M52" s="34">
        <v>47</v>
      </c>
      <c r="N52" s="29">
        <v>1.8600000000000001E-3</v>
      </c>
      <c r="O52" s="30">
        <v>97276</v>
      </c>
      <c r="P52" s="29">
        <v>1.4339999999999999E-3</v>
      </c>
      <c r="Q52" s="31">
        <v>98165</v>
      </c>
      <c r="S52" s="34">
        <v>47</v>
      </c>
      <c r="T52" s="29">
        <v>3.787E-3</v>
      </c>
      <c r="U52" s="30">
        <v>94115</v>
      </c>
      <c r="V52" s="29">
        <v>2.4120000000000001E-3</v>
      </c>
      <c r="W52" s="31">
        <v>96597</v>
      </c>
      <c r="Z52" s="34">
        <v>47</v>
      </c>
      <c r="AA52" s="29">
        <f t="shared" si="1"/>
        <v>3.787E-3</v>
      </c>
      <c r="AB52" s="30">
        <f t="shared" si="1"/>
        <v>94115</v>
      </c>
      <c r="AC52" s="29">
        <f t="shared" si="1"/>
        <v>2.4120000000000001E-3</v>
      </c>
      <c r="AD52" s="31">
        <f t="shared" si="1"/>
        <v>96597</v>
      </c>
      <c r="AF52" s="33">
        <f t="shared" si="4"/>
        <v>298</v>
      </c>
      <c r="AG52" s="33">
        <f t="shared" si="5"/>
        <v>194</v>
      </c>
    </row>
    <row r="53" spans="1:33" ht="16">
      <c r="A53" s="34">
        <v>48</v>
      </c>
      <c r="B53" s="29">
        <v>2.4599999999999999E-3</v>
      </c>
      <c r="C53" s="30">
        <f t="shared" si="2"/>
        <v>96554.928522403192</v>
      </c>
      <c r="D53" s="29">
        <v>1.261E-3</v>
      </c>
      <c r="E53" s="31">
        <f t="shared" si="3"/>
        <v>98004.82757819067</v>
      </c>
      <c r="G53" s="34">
        <v>48</v>
      </c>
      <c r="H53" s="29">
        <v>4.8089999999999999E-3</v>
      </c>
      <c r="I53" s="30">
        <v>92917</v>
      </c>
      <c r="J53" s="29">
        <v>2.8500000000000001E-3</v>
      </c>
      <c r="K53" s="31">
        <v>95999</v>
      </c>
      <c r="M53" s="34">
        <v>48</v>
      </c>
      <c r="N53" s="29">
        <v>1.9949999999999998E-3</v>
      </c>
      <c r="O53" s="30">
        <v>97095</v>
      </c>
      <c r="P53" s="29">
        <v>1.5499999999999999E-3</v>
      </c>
      <c r="Q53" s="31">
        <v>98024</v>
      </c>
      <c r="S53" s="34">
        <v>48</v>
      </c>
      <c r="T53" s="29">
        <v>4.1669999999999997E-3</v>
      </c>
      <c r="U53" s="30">
        <v>93759</v>
      </c>
      <c r="V53" s="29">
        <v>2.6480000000000002E-3</v>
      </c>
      <c r="W53" s="31">
        <v>96364</v>
      </c>
      <c r="Z53" s="34">
        <v>48</v>
      </c>
      <c r="AA53" s="29">
        <f t="shared" si="1"/>
        <v>4.1669999999999997E-3</v>
      </c>
      <c r="AB53" s="30">
        <f t="shared" si="1"/>
        <v>93759</v>
      </c>
      <c r="AC53" s="29">
        <f t="shared" si="1"/>
        <v>2.6480000000000002E-3</v>
      </c>
      <c r="AD53" s="31">
        <f t="shared" si="1"/>
        <v>96364</v>
      </c>
      <c r="AF53" s="33">
        <f t="shared" si="4"/>
        <v>326</v>
      </c>
      <c r="AG53" s="33">
        <f t="shared" si="5"/>
        <v>213</v>
      </c>
    </row>
    <row r="54" spans="1:33" ht="16">
      <c r="A54" s="34">
        <v>49</v>
      </c>
      <c r="B54" s="29">
        <v>2.7209999999999999E-3</v>
      </c>
      <c r="C54" s="30">
        <f t="shared" si="2"/>
        <v>96317.403398238079</v>
      </c>
      <c r="D54" s="29">
        <v>1.3929999999999999E-3</v>
      </c>
      <c r="E54" s="31">
        <f t="shared" si="3"/>
        <v>97881.243490614579</v>
      </c>
      <c r="G54" s="34">
        <v>49</v>
      </c>
      <c r="H54" s="29">
        <v>5.2449999999999997E-3</v>
      </c>
      <c r="I54" s="30">
        <v>92470</v>
      </c>
      <c r="J54" s="29">
        <v>3.0599999999999998E-3</v>
      </c>
      <c r="K54" s="31">
        <v>95725</v>
      </c>
      <c r="M54" s="34">
        <v>49</v>
      </c>
      <c r="N54" s="29">
        <v>2.1380000000000001E-3</v>
      </c>
      <c r="O54" s="30">
        <v>96902</v>
      </c>
      <c r="P54" s="29">
        <v>1.676E-3</v>
      </c>
      <c r="Q54" s="31">
        <v>97872</v>
      </c>
      <c r="S54" s="34">
        <v>49</v>
      </c>
      <c r="T54" s="29">
        <v>4.5859999999999998E-3</v>
      </c>
      <c r="U54" s="30">
        <v>93368</v>
      </c>
      <c r="V54" s="29">
        <v>2.9039999999999999E-3</v>
      </c>
      <c r="W54" s="31">
        <v>96109</v>
      </c>
      <c r="Z54" s="34">
        <v>49</v>
      </c>
      <c r="AA54" s="29">
        <f t="shared" si="1"/>
        <v>4.5859999999999998E-3</v>
      </c>
      <c r="AB54" s="30">
        <f t="shared" si="1"/>
        <v>93368</v>
      </c>
      <c r="AC54" s="29">
        <f t="shared" si="1"/>
        <v>2.9039999999999999E-3</v>
      </c>
      <c r="AD54" s="31">
        <f t="shared" si="1"/>
        <v>96109</v>
      </c>
      <c r="AF54" s="33">
        <f t="shared" si="4"/>
        <v>356</v>
      </c>
      <c r="AG54" s="33">
        <f t="shared" si="5"/>
        <v>233</v>
      </c>
    </row>
    <row r="55" spans="1:33" ht="16">
      <c r="A55" s="28">
        <v>50</v>
      </c>
      <c r="B55" s="29">
        <v>2.9940000000000001E-3</v>
      </c>
      <c r="C55" s="30">
        <f t="shared" si="2"/>
        <v>96055.323743591478</v>
      </c>
      <c r="D55" s="29">
        <v>1.5380000000000001E-3</v>
      </c>
      <c r="E55" s="31">
        <f t="shared" si="3"/>
        <v>97744.894918432154</v>
      </c>
      <c r="G55" s="28">
        <v>50</v>
      </c>
      <c r="H55" s="29">
        <v>5.7299999999999999E-3</v>
      </c>
      <c r="I55" s="30">
        <v>91985</v>
      </c>
      <c r="J55" s="29">
        <v>3.2950000000000002E-3</v>
      </c>
      <c r="K55" s="31">
        <v>95432</v>
      </c>
      <c r="M55" s="28">
        <v>50</v>
      </c>
      <c r="N55" s="29">
        <v>2.4489999999999998E-3</v>
      </c>
      <c r="O55" s="30">
        <v>96694</v>
      </c>
      <c r="P55" s="29">
        <v>1.8519999999999999E-3</v>
      </c>
      <c r="Q55" s="31">
        <v>97708</v>
      </c>
      <c r="S55" s="28">
        <v>50</v>
      </c>
      <c r="T55" s="29">
        <v>5.0379999999999999E-3</v>
      </c>
      <c r="U55" s="30">
        <v>92940</v>
      </c>
      <c r="V55" s="29">
        <v>3.1819999999999999E-3</v>
      </c>
      <c r="W55" s="31">
        <v>95829</v>
      </c>
      <c r="Z55" s="28">
        <v>50</v>
      </c>
      <c r="AA55" s="29">
        <f t="shared" si="1"/>
        <v>5.0379999999999999E-3</v>
      </c>
      <c r="AB55" s="30">
        <f t="shared" si="1"/>
        <v>92940</v>
      </c>
      <c r="AC55" s="29">
        <f t="shared" si="1"/>
        <v>3.1819999999999999E-3</v>
      </c>
      <c r="AD55" s="31">
        <f t="shared" si="1"/>
        <v>95829</v>
      </c>
      <c r="AF55" s="33">
        <f t="shared" si="4"/>
        <v>391</v>
      </c>
      <c r="AG55" s="33">
        <f t="shared" si="5"/>
        <v>255</v>
      </c>
    </row>
    <row r="56" spans="1:33" ht="16">
      <c r="A56" s="28">
        <v>51</v>
      </c>
      <c r="B56" s="29">
        <v>3.2789999999999998E-3</v>
      </c>
      <c r="C56" s="30">
        <f t="shared" si="2"/>
        <v>95767.734104303163</v>
      </c>
      <c r="D56" s="29">
        <v>1.6949999999999999E-3</v>
      </c>
      <c r="E56" s="31">
        <f t="shared" si="3"/>
        <v>97594.563270047598</v>
      </c>
      <c r="G56" s="28">
        <v>51</v>
      </c>
      <c r="H56" s="29">
        <v>6.2370000000000004E-3</v>
      </c>
      <c r="I56" s="30">
        <v>91458</v>
      </c>
      <c r="J56" s="29">
        <v>3.555E-3</v>
      </c>
      <c r="K56" s="31">
        <v>95118</v>
      </c>
      <c r="M56" s="28">
        <v>51</v>
      </c>
      <c r="N56" s="29">
        <v>2.6670000000000001E-3</v>
      </c>
      <c r="O56" s="30">
        <v>96458</v>
      </c>
      <c r="P56" s="29">
        <v>2.0179999999999998E-3</v>
      </c>
      <c r="Q56" s="31">
        <v>97527</v>
      </c>
      <c r="S56" s="28">
        <v>51</v>
      </c>
      <c r="T56" s="29">
        <v>5.5199999999999997E-3</v>
      </c>
      <c r="U56" s="30">
        <v>92472</v>
      </c>
      <c r="V56" s="29">
        <v>3.473E-3</v>
      </c>
      <c r="W56" s="31">
        <v>95524</v>
      </c>
      <c r="Z56" s="28">
        <v>51</v>
      </c>
      <c r="AA56" s="29">
        <f t="shared" si="1"/>
        <v>5.5199999999999997E-3</v>
      </c>
      <c r="AB56" s="30">
        <f t="shared" si="1"/>
        <v>92472</v>
      </c>
      <c r="AC56" s="29">
        <f t="shared" si="1"/>
        <v>3.473E-3</v>
      </c>
      <c r="AD56" s="31">
        <f t="shared" si="1"/>
        <v>95524</v>
      </c>
      <c r="AF56" s="33">
        <f t="shared" si="4"/>
        <v>428</v>
      </c>
      <c r="AG56" s="33">
        <f t="shared" si="5"/>
        <v>280</v>
      </c>
    </row>
    <row r="57" spans="1:33" ht="16">
      <c r="A57" s="28">
        <v>52</v>
      </c>
      <c r="B57" s="29">
        <v>3.5760000000000002E-3</v>
      </c>
      <c r="C57" s="30">
        <f t="shared" si="2"/>
        <v>95453.711704175148</v>
      </c>
      <c r="D57" s="29">
        <v>1.864E-3</v>
      </c>
      <c r="E57" s="31">
        <f t="shared" si="3"/>
        <v>97429.140485304873</v>
      </c>
      <c r="G57" s="28">
        <v>52</v>
      </c>
      <c r="H57" s="29">
        <v>6.7159999999999997E-3</v>
      </c>
      <c r="I57" s="30">
        <v>90888</v>
      </c>
      <c r="J57" s="29">
        <v>3.8210000000000002E-3</v>
      </c>
      <c r="K57" s="31">
        <v>94780</v>
      </c>
      <c r="M57" s="28">
        <v>52</v>
      </c>
      <c r="N57" s="29">
        <v>2.9160000000000002E-3</v>
      </c>
      <c r="O57" s="30">
        <v>96200</v>
      </c>
      <c r="P57" s="29">
        <v>2.2070000000000002E-3</v>
      </c>
      <c r="Q57" s="31">
        <v>97330</v>
      </c>
      <c r="S57" s="28">
        <v>52</v>
      </c>
      <c r="T57" s="29">
        <v>6.0359999999999997E-3</v>
      </c>
      <c r="U57" s="30">
        <v>91961</v>
      </c>
      <c r="V57" s="29">
        <v>3.7669999999999999E-3</v>
      </c>
      <c r="W57" s="31">
        <v>95193</v>
      </c>
      <c r="Z57" s="28">
        <v>52</v>
      </c>
      <c r="AA57" s="29">
        <f t="shared" si="1"/>
        <v>6.0359999999999997E-3</v>
      </c>
      <c r="AB57" s="30">
        <f t="shared" si="1"/>
        <v>91961</v>
      </c>
      <c r="AC57" s="29">
        <f t="shared" si="1"/>
        <v>3.7669999999999999E-3</v>
      </c>
      <c r="AD57" s="31">
        <f t="shared" si="1"/>
        <v>95193</v>
      </c>
      <c r="AF57" s="33">
        <f t="shared" si="4"/>
        <v>468</v>
      </c>
      <c r="AG57" s="33">
        <f t="shared" si="5"/>
        <v>305</v>
      </c>
    </row>
    <row r="58" spans="1:33" ht="16">
      <c r="A58" s="28">
        <v>53</v>
      </c>
      <c r="B58" s="29">
        <v>3.8839999999999999E-3</v>
      </c>
      <c r="C58" s="30">
        <f t="shared" si="2"/>
        <v>95112.369231121018</v>
      </c>
      <c r="D58" s="29">
        <v>2.0470000000000002E-3</v>
      </c>
      <c r="E58" s="31">
        <f t="shared" si="3"/>
        <v>97247.53256744027</v>
      </c>
      <c r="G58" s="28">
        <v>53</v>
      </c>
      <c r="H58" s="29">
        <v>7.1479999999999998E-3</v>
      </c>
      <c r="I58" s="30">
        <v>90277</v>
      </c>
      <c r="J58" s="29">
        <v>4.0899999999999999E-3</v>
      </c>
      <c r="K58" s="31">
        <v>94418</v>
      </c>
      <c r="M58" s="28">
        <v>53</v>
      </c>
      <c r="N58" s="29">
        <v>3.1960000000000001E-3</v>
      </c>
      <c r="O58" s="30">
        <v>95920</v>
      </c>
      <c r="P58" s="29">
        <v>2.4239999999999999E-3</v>
      </c>
      <c r="Q58" s="31">
        <v>97116</v>
      </c>
      <c r="S58" s="28">
        <v>53</v>
      </c>
      <c r="T58" s="29">
        <v>6.587E-3</v>
      </c>
      <c r="U58" s="30">
        <v>91406</v>
      </c>
      <c r="V58" s="29">
        <v>4.058E-3</v>
      </c>
      <c r="W58" s="31">
        <v>94834</v>
      </c>
      <c r="Z58" s="28">
        <v>53</v>
      </c>
      <c r="AA58" s="29">
        <f t="shared" si="1"/>
        <v>6.587E-3</v>
      </c>
      <c r="AB58" s="30">
        <f t="shared" si="1"/>
        <v>91406</v>
      </c>
      <c r="AC58" s="29">
        <f t="shared" si="1"/>
        <v>4.058E-3</v>
      </c>
      <c r="AD58" s="31">
        <f t="shared" si="1"/>
        <v>94834</v>
      </c>
      <c r="AF58" s="33">
        <f t="shared" si="4"/>
        <v>511</v>
      </c>
      <c r="AG58" s="33">
        <f t="shared" si="5"/>
        <v>331</v>
      </c>
    </row>
    <row r="59" spans="1:33" ht="16">
      <c r="A59" s="28">
        <v>54</v>
      </c>
      <c r="B59" s="29">
        <v>4.2030000000000001E-3</v>
      </c>
      <c r="C59" s="30">
        <f t="shared" si="2"/>
        <v>94742.952789027346</v>
      </c>
      <c r="D59" s="29">
        <v>2.2439999999999999E-3</v>
      </c>
      <c r="E59" s="31">
        <f t="shared" si="3"/>
        <v>97048.466868274714</v>
      </c>
      <c r="G59" s="28">
        <v>54</v>
      </c>
      <c r="H59" s="29">
        <v>7.5649999999999997E-3</v>
      </c>
      <c r="I59" s="30">
        <v>89632</v>
      </c>
      <c r="J59" s="29">
        <v>4.3740000000000003E-3</v>
      </c>
      <c r="K59" s="31">
        <v>94032</v>
      </c>
      <c r="M59" s="28">
        <v>54</v>
      </c>
      <c r="N59" s="29">
        <v>3.6240000000000001E-3</v>
      </c>
      <c r="O59" s="30">
        <v>95613</v>
      </c>
      <c r="P59" s="29">
        <v>2.7169999999999998E-3</v>
      </c>
      <c r="Q59" s="31">
        <v>96880</v>
      </c>
      <c r="S59" s="28">
        <v>54</v>
      </c>
      <c r="T59" s="29">
        <v>7.1700000000000002E-3</v>
      </c>
      <c r="U59" s="30">
        <v>90804</v>
      </c>
      <c r="V59" s="29">
        <v>4.352E-3</v>
      </c>
      <c r="W59" s="31">
        <v>94449</v>
      </c>
      <c r="Z59" s="28">
        <v>54</v>
      </c>
      <c r="AA59" s="29">
        <f t="shared" si="1"/>
        <v>7.1700000000000002E-3</v>
      </c>
      <c r="AB59" s="30">
        <f t="shared" si="1"/>
        <v>90804</v>
      </c>
      <c r="AC59" s="29">
        <f t="shared" si="1"/>
        <v>4.352E-3</v>
      </c>
      <c r="AD59" s="31">
        <f t="shared" si="1"/>
        <v>94449</v>
      </c>
      <c r="AF59" s="33">
        <f t="shared" si="4"/>
        <v>555</v>
      </c>
      <c r="AG59" s="33">
        <f t="shared" si="5"/>
        <v>359</v>
      </c>
    </row>
    <row r="60" spans="1:33" ht="16">
      <c r="A60" s="34">
        <v>55</v>
      </c>
      <c r="B60" s="29">
        <v>4.5339999999999998E-3</v>
      </c>
      <c r="C60" s="30">
        <f t="shared" si="2"/>
        <v>94344.74815845507</v>
      </c>
      <c r="D60" s="29">
        <v>2.457E-3</v>
      </c>
      <c r="E60" s="31">
        <f t="shared" si="3"/>
        <v>96830.690108622308</v>
      </c>
      <c r="G60" s="34">
        <v>55</v>
      </c>
      <c r="H60" s="29">
        <v>8.0070000000000002E-3</v>
      </c>
      <c r="I60" s="30">
        <v>88954</v>
      </c>
      <c r="J60" s="29">
        <v>4.6860000000000001E-3</v>
      </c>
      <c r="K60" s="31">
        <v>93620</v>
      </c>
      <c r="M60" s="34">
        <v>55</v>
      </c>
      <c r="N60" s="29">
        <v>4.1999999999999997E-3</v>
      </c>
      <c r="O60" s="30">
        <v>95267</v>
      </c>
      <c r="P60" s="29">
        <v>3.0899999999999999E-3</v>
      </c>
      <c r="Q60" s="31">
        <v>96617</v>
      </c>
      <c r="S60" s="34">
        <v>55</v>
      </c>
      <c r="T60" s="29">
        <v>7.8009999999999998E-3</v>
      </c>
      <c r="U60" s="30">
        <v>90153</v>
      </c>
      <c r="V60" s="29">
        <v>4.6810000000000003E-3</v>
      </c>
      <c r="W60" s="31">
        <v>94038</v>
      </c>
      <c r="Z60" s="34">
        <v>55</v>
      </c>
      <c r="AA60" s="29">
        <f t="shared" si="1"/>
        <v>7.8009999999999998E-3</v>
      </c>
      <c r="AB60" s="30">
        <f t="shared" si="1"/>
        <v>90153</v>
      </c>
      <c r="AC60" s="29">
        <f t="shared" si="1"/>
        <v>4.6810000000000003E-3</v>
      </c>
      <c r="AD60" s="31">
        <f t="shared" si="1"/>
        <v>94038</v>
      </c>
      <c r="AF60" s="33">
        <f t="shared" si="4"/>
        <v>602</v>
      </c>
      <c r="AG60" s="33">
        <f t="shared" si="5"/>
        <v>385</v>
      </c>
    </row>
    <row r="61" spans="1:33" ht="16">
      <c r="A61" s="34">
        <v>56</v>
      </c>
      <c r="B61" s="29">
        <v>4.8760000000000001E-3</v>
      </c>
      <c r="C61" s="30">
        <f t="shared" si="2"/>
        <v>93916.989070304626</v>
      </c>
      <c r="D61" s="29">
        <v>2.689E-3</v>
      </c>
      <c r="E61" s="31">
        <f t="shared" si="3"/>
        <v>96592.777103025423</v>
      </c>
      <c r="G61" s="34">
        <v>56</v>
      </c>
      <c r="H61" s="29">
        <v>8.5310000000000004E-3</v>
      </c>
      <c r="I61" s="30">
        <v>88242</v>
      </c>
      <c r="J61" s="29">
        <v>5.0499999999999998E-3</v>
      </c>
      <c r="K61" s="31">
        <v>93182</v>
      </c>
      <c r="M61" s="34">
        <v>56</v>
      </c>
      <c r="N61" s="29">
        <v>4.6930000000000001E-3</v>
      </c>
      <c r="O61" s="30">
        <v>94867</v>
      </c>
      <c r="P61" s="29">
        <v>3.4780000000000002E-3</v>
      </c>
      <c r="Q61" s="31">
        <v>96318</v>
      </c>
      <c r="S61" s="34">
        <v>56</v>
      </c>
      <c r="T61" s="29">
        <v>8.4659999999999996E-3</v>
      </c>
      <c r="U61" s="30">
        <v>89450</v>
      </c>
      <c r="V61" s="29">
        <v>5.0400000000000002E-3</v>
      </c>
      <c r="W61" s="31">
        <v>93598</v>
      </c>
      <c r="Z61" s="34">
        <v>56</v>
      </c>
      <c r="AA61" s="29">
        <f t="shared" si="1"/>
        <v>8.4659999999999996E-3</v>
      </c>
      <c r="AB61" s="30">
        <f t="shared" si="1"/>
        <v>89450</v>
      </c>
      <c r="AC61" s="29">
        <f t="shared" si="1"/>
        <v>5.0400000000000002E-3</v>
      </c>
      <c r="AD61" s="31">
        <f t="shared" si="1"/>
        <v>93598</v>
      </c>
      <c r="AF61" s="33">
        <f t="shared" si="4"/>
        <v>651</v>
      </c>
      <c r="AG61" s="33">
        <f t="shared" si="5"/>
        <v>411</v>
      </c>
    </row>
    <row r="62" spans="1:33" ht="16">
      <c r="A62" s="34">
        <v>57</v>
      </c>
      <c r="B62" s="29">
        <v>5.228E-3</v>
      </c>
      <c r="C62" s="30">
        <f t="shared" si="2"/>
        <v>93459.049831597818</v>
      </c>
      <c r="D62" s="29">
        <v>2.9420000000000002E-3</v>
      </c>
      <c r="E62" s="31">
        <f t="shared" si="3"/>
        <v>96333.039125395386</v>
      </c>
      <c r="G62" s="34">
        <v>57</v>
      </c>
      <c r="H62" s="29">
        <v>9.1699999999999993E-3</v>
      </c>
      <c r="I62" s="30">
        <v>87489</v>
      </c>
      <c r="J62" s="29">
        <v>5.4929999999999996E-3</v>
      </c>
      <c r="K62" s="31">
        <v>92711</v>
      </c>
      <c r="M62" s="34">
        <v>57</v>
      </c>
      <c r="N62" s="29">
        <v>5.2729999999999999E-3</v>
      </c>
      <c r="O62" s="30">
        <v>94421</v>
      </c>
      <c r="P62" s="29">
        <v>3.9230000000000003E-3</v>
      </c>
      <c r="Q62" s="31">
        <v>95983</v>
      </c>
      <c r="S62" s="34">
        <v>57</v>
      </c>
      <c r="T62" s="29">
        <v>9.1330000000000005E-3</v>
      </c>
      <c r="U62" s="30">
        <v>88693</v>
      </c>
      <c r="V62" s="29">
        <v>5.4000000000000003E-3</v>
      </c>
      <c r="W62" s="31">
        <v>93126</v>
      </c>
      <c r="Z62" s="34">
        <v>57</v>
      </c>
      <c r="AA62" s="29">
        <f t="shared" si="1"/>
        <v>9.1330000000000005E-3</v>
      </c>
      <c r="AB62" s="30">
        <f t="shared" si="1"/>
        <v>88693</v>
      </c>
      <c r="AC62" s="29">
        <f t="shared" si="1"/>
        <v>5.4000000000000003E-3</v>
      </c>
      <c r="AD62" s="31">
        <f t="shared" si="1"/>
        <v>93126</v>
      </c>
      <c r="AF62" s="33">
        <f t="shared" si="4"/>
        <v>703</v>
      </c>
      <c r="AG62" s="33">
        <f t="shared" si="5"/>
        <v>440</v>
      </c>
    </row>
    <row r="63" spans="1:33" ht="16">
      <c r="A63" s="34">
        <v>58</v>
      </c>
      <c r="B63" s="29">
        <v>5.5929999999999999E-3</v>
      </c>
      <c r="C63" s="30">
        <f t="shared" si="2"/>
        <v>92970.445919078222</v>
      </c>
      <c r="D63" s="29">
        <v>3.2179999999999999E-3</v>
      </c>
      <c r="E63" s="31">
        <f t="shared" si="3"/>
        <v>96049.627324288478</v>
      </c>
      <c r="G63" s="34">
        <v>58</v>
      </c>
      <c r="H63" s="29">
        <v>9.9550000000000003E-3</v>
      </c>
      <c r="I63" s="30">
        <v>86686</v>
      </c>
      <c r="J63" s="29">
        <v>6.0309999999999999E-3</v>
      </c>
      <c r="K63" s="31">
        <v>92202</v>
      </c>
      <c r="M63" s="34">
        <v>58</v>
      </c>
      <c r="N63" s="29">
        <v>5.9449999999999998E-3</v>
      </c>
      <c r="O63" s="30">
        <v>93924</v>
      </c>
      <c r="P63" s="29">
        <v>4.4409999999999996E-3</v>
      </c>
      <c r="Q63" s="31">
        <v>95607</v>
      </c>
      <c r="S63" s="34">
        <v>58</v>
      </c>
      <c r="T63" s="29">
        <v>9.7920000000000004E-3</v>
      </c>
      <c r="U63" s="30">
        <v>87883</v>
      </c>
      <c r="V63" s="29">
        <v>5.7559999999999998E-3</v>
      </c>
      <c r="W63" s="31">
        <v>92623</v>
      </c>
      <c r="Z63" s="34">
        <v>58</v>
      </c>
      <c r="AA63" s="29">
        <f t="shared" si="1"/>
        <v>9.7920000000000004E-3</v>
      </c>
      <c r="AB63" s="30">
        <f t="shared" si="1"/>
        <v>87883</v>
      </c>
      <c r="AC63" s="29">
        <f t="shared" si="1"/>
        <v>5.7559999999999998E-3</v>
      </c>
      <c r="AD63" s="31">
        <f t="shared" si="1"/>
        <v>92623</v>
      </c>
      <c r="AF63" s="33">
        <f t="shared" si="4"/>
        <v>757</v>
      </c>
      <c r="AG63" s="33">
        <f t="shared" si="5"/>
        <v>472</v>
      </c>
    </row>
    <row r="64" spans="1:33" ht="16">
      <c r="A64" s="34">
        <v>59</v>
      </c>
      <c r="B64" s="29">
        <v>5.9880000000000003E-3</v>
      </c>
      <c r="C64" s="30">
        <f t="shared" si="2"/>
        <v>92450.462215052816</v>
      </c>
      <c r="D64" s="29">
        <v>3.5230000000000001E-3</v>
      </c>
      <c r="E64" s="31">
        <f t="shared" si="3"/>
        <v>95740.539623558914</v>
      </c>
      <c r="G64" s="34">
        <v>59</v>
      </c>
      <c r="H64" s="29">
        <v>1.0869E-2</v>
      </c>
      <c r="I64" s="30">
        <v>85823</v>
      </c>
      <c r="J64" s="29">
        <v>6.6530000000000001E-3</v>
      </c>
      <c r="K64" s="31">
        <v>91646</v>
      </c>
      <c r="M64" s="34">
        <v>59</v>
      </c>
      <c r="N64" s="29">
        <v>6.7470000000000004E-3</v>
      </c>
      <c r="O64" s="30">
        <v>93365</v>
      </c>
      <c r="P64" s="29">
        <v>5.0549999999999996E-3</v>
      </c>
      <c r="Q64" s="31">
        <v>95182</v>
      </c>
      <c r="S64" s="34">
        <v>59</v>
      </c>
      <c r="T64" s="29">
        <v>1.0462000000000001E-2</v>
      </c>
      <c r="U64" s="30">
        <v>87022</v>
      </c>
      <c r="V64" s="29">
        <v>6.1279999999999998E-3</v>
      </c>
      <c r="W64" s="31">
        <v>92090</v>
      </c>
      <c r="Z64" s="34">
        <v>59</v>
      </c>
      <c r="AA64" s="29">
        <f t="shared" si="1"/>
        <v>1.0462000000000001E-2</v>
      </c>
      <c r="AB64" s="30">
        <f t="shared" si="1"/>
        <v>87022</v>
      </c>
      <c r="AC64" s="29">
        <f t="shared" si="1"/>
        <v>6.1279999999999998E-3</v>
      </c>
      <c r="AD64" s="31">
        <f t="shared" si="1"/>
        <v>92090</v>
      </c>
      <c r="AF64" s="33">
        <f t="shared" si="4"/>
        <v>810</v>
      </c>
      <c r="AG64" s="33">
        <f t="shared" si="5"/>
        <v>503</v>
      </c>
    </row>
    <row r="65" spans="1:33" ht="16">
      <c r="A65" s="28">
        <v>60</v>
      </c>
      <c r="B65" s="29">
        <v>6.4279999999999997E-3</v>
      </c>
      <c r="C65" s="30">
        <f t="shared" si="2"/>
        <v>91896.868847309073</v>
      </c>
      <c r="D65" s="29">
        <v>3.8630000000000001E-3</v>
      </c>
      <c r="E65" s="31">
        <f t="shared" si="3"/>
        <v>95403.245702465108</v>
      </c>
      <c r="G65" s="28">
        <v>60</v>
      </c>
      <c r="H65" s="29">
        <v>1.1908E-2</v>
      </c>
      <c r="I65" s="30">
        <v>84891</v>
      </c>
      <c r="J65" s="29">
        <v>7.365E-3</v>
      </c>
      <c r="K65" s="31">
        <v>91036</v>
      </c>
      <c r="M65" s="28">
        <v>60</v>
      </c>
      <c r="N65" s="29">
        <v>7.6759999999999997E-3</v>
      </c>
      <c r="O65" s="30">
        <v>92735</v>
      </c>
      <c r="P65" s="29">
        <v>5.8139999999999997E-3</v>
      </c>
      <c r="Q65" s="31">
        <v>94701</v>
      </c>
      <c r="S65" s="28">
        <v>60</v>
      </c>
      <c r="T65" s="29">
        <v>1.1197E-2</v>
      </c>
      <c r="U65" s="30">
        <v>86112</v>
      </c>
      <c r="V65" s="29">
        <v>6.5449999999999996E-3</v>
      </c>
      <c r="W65" s="31">
        <v>91526</v>
      </c>
      <c r="Z65" s="28">
        <v>60</v>
      </c>
      <c r="AA65" s="29">
        <f t="shared" si="1"/>
        <v>1.1197E-2</v>
      </c>
      <c r="AB65" s="30">
        <f t="shared" si="1"/>
        <v>86112</v>
      </c>
      <c r="AC65" s="29">
        <f t="shared" si="1"/>
        <v>6.5449999999999996E-3</v>
      </c>
      <c r="AD65" s="31">
        <f t="shared" si="1"/>
        <v>91526</v>
      </c>
      <c r="AF65" s="33">
        <f t="shared" si="4"/>
        <v>861</v>
      </c>
      <c r="AG65" s="33">
        <f t="shared" si="5"/>
        <v>533</v>
      </c>
    </row>
    <row r="66" spans="1:33" ht="16">
      <c r="A66" s="28">
        <v>61</v>
      </c>
      <c r="B66" s="29">
        <v>6.9329999999999999E-3</v>
      </c>
      <c r="C66" s="30">
        <f t="shared" si="2"/>
        <v>91306.155774358573</v>
      </c>
      <c r="D66" s="29">
        <v>4.2420000000000001E-3</v>
      </c>
      <c r="E66" s="31">
        <f t="shared" si="3"/>
        <v>95034.702964316486</v>
      </c>
      <c r="G66" s="28">
        <v>61</v>
      </c>
      <c r="H66" s="29">
        <v>1.3015000000000001E-2</v>
      </c>
      <c r="I66" s="30">
        <v>83880</v>
      </c>
      <c r="J66" s="29">
        <v>8.1300000000000001E-3</v>
      </c>
      <c r="K66" s="31">
        <v>90365</v>
      </c>
      <c r="M66" s="28">
        <v>61</v>
      </c>
      <c r="N66" s="29">
        <v>8.7569999999999992E-3</v>
      </c>
      <c r="O66" s="30">
        <v>92023</v>
      </c>
      <c r="P66" s="29">
        <v>6.6569999999999997E-3</v>
      </c>
      <c r="Q66" s="31">
        <v>94151</v>
      </c>
      <c r="S66" s="28">
        <v>61</v>
      </c>
      <c r="T66" s="29">
        <v>1.2009000000000001E-2</v>
      </c>
      <c r="U66" s="30">
        <v>85147</v>
      </c>
      <c r="V66" s="29">
        <v>7.0340000000000003E-3</v>
      </c>
      <c r="W66" s="31">
        <v>90927</v>
      </c>
      <c r="Z66" s="28">
        <v>61</v>
      </c>
      <c r="AA66" s="29">
        <f t="shared" si="1"/>
        <v>1.2009000000000001E-2</v>
      </c>
      <c r="AB66" s="30">
        <f t="shared" si="1"/>
        <v>85147</v>
      </c>
      <c r="AC66" s="29">
        <f t="shared" si="1"/>
        <v>7.0340000000000003E-3</v>
      </c>
      <c r="AD66" s="31">
        <f t="shared" si="1"/>
        <v>90927</v>
      </c>
      <c r="AF66" s="33">
        <f t="shared" si="4"/>
        <v>910</v>
      </c>
      <c r="AG66" s="33">
        <f t="shared" si="5"/>
        <v>564</v>
      </c>
    </row>
    <row r="67" spans="1:33" ht="16">
      <c r="A67" s="28">
        <v>62</v>
      </c>
      <c r="B67" s="29">
        <v>7.5199999999999998E-3</v>
      </c>
      <c r="C67" s="30">
        <f t="shared" si="2"/>
        <v>90673.130196374943</v>
      </c>
      <c r="D67" s="29">
        <v>4.6680000000000003E-3</v>
      </c>
      <c r="E67" s="31">
        <f t="shared" si="3"/>
        <v>94631.565754341864</v>
      </c>
      <c r="G67" s="28">
        <v>62</v>
      </c>
      <c r="H67" s="29">
        <v>1.4130999999999999E-2</v>
      </c>
      <c r="I67" s="30">
        <v>82788</v>
      </c>
      <c r="J67" s="29">
        <v>8.907E-3</v>
      </c>
      <c r="K67" s="31">
        <v>89631</v>
      </c>
      <c r="M67" s="28">
        <v>62</v>
      </c>
      <c r="N67" s="29">
        <v>1.0012E-2</v>
      </c>
      <c r="O67" s="30">
        <v>91218</v>
      </c>
      <c r="P67" s="29">
        <v>7.6480000000000003E-3</v>
      </c>
      <c r="Q67" s="31">
        <v>93524</v>
      </c>
      <c r="S67" s="28">
        <v>62</v>
      </c>
      <c r="T67" s="29">
        <v>1.2867E-2</v>
      </c>
      <c r="U67" s="30">
        <v>84125</v>
      </c>
      <c r="V67" s="29">
        <v>7.607E-3</v>
      </c>
      <c r="W67" s="31">
        <v>90287</v>
      </c>
      <c r="Z67" s="28">
        <v>62</v>
      </c>
      <c r="AA67" s="29">
        <f t="shared" si="1"/>
        <v>1.2867E-2</v>
      </c>
      <c r="AB67" s="30">
        <f t="shared" si="1"/>
        <v>84125</v>
      </c>
      <c r="AC67" s="29">
        <f t="shared" si="1"/>
        <v>7.607E-3</v>
      </c>
      <c r="AD67" s="31">
        <f t="shared" si="1"/>
        <v>90287</v>
      </c>
      <c r="AF67" s="33">
        <f t="shared" si="4"/>
        <v>965</v>
      </c>
      <c r="AG67" s="33">
        <f t="shared" si="5"/>
        <v>599</v>
      </c>
    </row>
    <row r="68" spans="1:33" ht="16">
      <c r="A68" s="28">
        <v>63</v>
      </c>
      <c r="B68" s="29">
        <v>8.2070000000000008E-3</v>
      </c>
      <c r="C68" s="30">
        <f t="shared" si="2"/>
        <v>89991.268257298201</v>
      </c>
      <c r="D68" s="29">
        <v>5.1440000000000001E-3</v>
      </c>
      <c r="E68" s="31">
        <f t="shared" si="3"/>
        <v>94189.825605400591</v>
      </c>
      <c r="G68" s="28">
        <v>63</v>
      </c>
      <c r="H68" s="29">
        <v>1.5226E-2</v>
      </c>
      <c r="I68" s="30">
        <v>81618</v>
      </c>
      <c r="J68" s="29">
        <v>9.6760000000000006E-3</v>
      </c>
      <c r="K68" s="31">
        <v>88832</v>
      </c>
      <c r="M68" s="28">
        <v>63</v>
      </c>
      <c r="N68" s="29">
        <v>1.128E-2</v>
      </c>
      <c r="O68" s="30">
        <v>90304</v>
      </c>
      <c r="P68" s="29">
        <v>8.6189999999999999E-3</v>
      </c>
      <c r="Q68" s="31">
        <v>92809</v>
      </c>
      <c r="S68" s="28">
        <v>63</v>
      </c>
      <c r="T68" s="29">
        <v>1.3772E-2</v>
      </c>
      <c r="U68" s="30">
        <v>83042</v>
      </c>
      <c r="V68" s="29">
        <v>8.2810000000000002E-3</v>
      </c>
      <c r="W68" s="31">
        <v>89600</v>
      </c>
      <c r="Z68" s="28">
        <v>63</v>
      </c>
      <c r="AA68" s="29">
        <f t="shared" si="1"/>
        <v>1.3772E-2</v>
      </c>
      <c r="AB68" s="30">
        <f t="shared" si="1"/>
        <v>83042</v>
      </c>
      <c r="AC68" s="29">
        <f t="shared" si="1"/>
        <v>8.2810000000000002E-3</v>
      </c>
      <c r="AD68" s="31">
        <f t="shared" si="1"/>
        <v>89600</v>
      </c>
      <c r="AF68" s="33">
        <f t="shared" si="4"/>
        <v>1022</v>
      </c>
      <c r="AG68" s="33">
        <f t="shared" si="5"/>
        <v>640</v>
      </c>
    </row>
    <row r="69" spans="1:33" ht="16">
      <c r="A69" s="28">
        <v>64</v>
      </c>
      <c r="B69" s="29">
        <v>9.0080000000000004E-3</v>
      </c>
      <c r="C69" s="30">
        <f t="shared" si="2"/>
        <v>89252.709918710563</v>
      </c>
      <c r="D69" s="29">
        <v>5.6709999999999998E-3</v>
      </c>
      <c r="E69" s="31">
        <f t="shared" si="3"/>
        <v>93705.313142486411</v>
      </c>
      <c r="G69" s="28">
        <v>64</v>
      </c>
      <c r="H69" s="29">
        <v>1.6354E-2</v>
      </c>
      <c r="I69" s="30">
        <v>80376</v>
      </c>
      <c r="J69" s="29">
        <v>1.0475E-2</v>
      </c>
      <c r="K69" s="31">
        <v>87973</v>
      </c>
      <c r="M69" s="28">
        <v>64</v>
      </c>
      <c r="N69" s="29">
        <v>1.2737E-2</v>
      </c>
      <c r="O69" s="30">
        <v>89286</v>
      </c>
      <c r="P69" s="29">
        <v>9.7059999999999994E-3</v>
      </c>
      <c r="Q69" s="31">
        <v>92009</v>
      </c>
      <c r="S69" s="28">
        <v>64</v>
      </c>
      <c r="T69" s="29">
        <v>1.4749E-2</v>
      </c>
      <c r="U69" s="30">
        <v>81899</v>
      </c>
      <c r="V69" s="29">
        <v>9.0570000000000008E-3</v>
      </c>
      <c r="W69" s="31">
        <v>88858</v>
      </c>
      <c r="Z69" s="28">
        <v>64</v>
      </c>
      <c r="AA69" s="29">
        <f t="shared" si="1"/>
        <v>1.4749E-2</v>
      </c>
      <c r="AB69" s="30">
        <f t="shared" si="1"/>
        <v>81899</v>
      </c>
      <c r="AC69" s="29">
        <f t="shared" si="1"/>
        <v>9.0570000000000008E-3</v>
      </c>
      <c r="AD69" s="31">
        <f t="shared" si="1"/>
        <v>88858</v>
      </c>
      <c r="AF69" s="33">
        <f t="shared" si="4"/>
        <v>1083</v>
      </c>
      <c r="AG69" s="33">
        <f t="shared" si="5"/>
        <v>687</v>
      </c>
    </row>
    <row r="70" spans="1:33" ht="16">
      <c r="A70" s="34">
        <v>65</v>
      </c>
      <c r="B70" s="29">
        <v>9.9399999999999992E-3</v>
      </c>
      <c r="C70" s="30">
        <f t="shared" si="2"/>
        <v>88448.721507762821</v>
      </c>
      <c r="D70" s="29">
        <v>6.2500000000000003E-3</v>
      </c>
      <c r="E70" s="31">
        <f t="shared" si="3"/>
        <v>93173.910311655374</v>
      </c>
      <c r="G70" s="34">
        <v>65</v>
      </c>
      <c r="H70" s="29">
        <v>1.7609E-2</v>
      </c>
      <c r="I70" s="30">
        <v>79061</v>
      </c>
      <c r="J70" s="29">
        <v>1.1365999999999999E-2</v>
      </c>
      <c r="K70" s="31">
        <v>87051</v>
      </c>
      <c r="M70" s="34">
        <v>65</v>
      </c>
      <c r="N70" s="29">
        <v>1.4409E-2</v>
      </c>
      <c r="O70" s="30">
        <v>88148</v>
      </c>
      <c r="P70" s="29">
        <v>1.0954E-2</v>
      </c>
      <c r="Q70" s="31">
        <v>91116</v>
      </c>
      <c r="S70" s="34">
        <v>65</v>
      </c>
      <c r="T70" s="29">
        <v>1.5852000000000002E-2</v>
      </c>
      <c r="U70" s="30">
        <v>80691</v>
      </c>
      <c r="V70" s="29">
        <v>9.953E-3</v>
      </c>
      <c r="W70" s="31">
        <v>88054</v>
      </c>
      <c r="Z70" s="34">
        <v>65</v>
      </c>
      <c r="AA70" s="29">
        <f t="shared" ref="AA70:AD124" si="6">IF($Z$1=$A$1,B70,IF($Z$1=$G$1,H70,IF($Z$1=$M$1,N70,IF($Z$1=$S$1,T70,"error"))))</f>
        <v>1.5852000000000002E-2</v>
      </c>
      <c r="AB70" s="30">
        <f t="shared" si="6"/>
        <v>80691</v>
      </c>
      <c r="AC70" s="29">
        <f t="shared" si="6"/>
        <v>9.953E-3</v>
      </c>
      <c r="AD70" s="31">
        <f t="shared" si="6"/>
        <v>88054</v>
      </c>
      <c r="AF70" s="33">
        <f t="shared" si="4"/>
        <v>1143</v>
      </c>
      <c r="AG70" s="33">
        <f t="shared" si="5"/>
        <v>742</v>
      </c>
    </row>
    <row r="71" spans="1:33" ht="16">
      <c r="A71" s="34">
        <v>66</v>
      </c>
      <c r="B71" s="29">
        <v>1.1016E-2</v>
      </c>
      <c r="C71" s="30">
        <f t="shared" ref="C71:C120" si="7">C70*(1-B70)</f>
        <v>87569.541215975667</v>
      </c>
      <c r="D71" s="29">
        <v>6.8780000000000004E-3</v>
      </c>
      <c r="E71" s="31">
        <f t="shared" ref="E71:E120" si="8">E70*(1-D70)</f>
        <v>92591.573372207524</v>
      </c>
      <c r="G71" s="34">
        <v>66</v>
      </c>
      <c r="H71" s="29">
        <v>1.9066E-2</v>
      </c>
      <c r="I71" s="30">
        <v>77669</v>
      </c>
      <c r="J71" s="29">
        <v>1.2397E-2</v>
      </c>
      <c r="K71" s="31">
        <v>86062</v>
      </c>
      <c r="M71" s="34">
        <v>66</v>
      </c>
      <c r="N71" s="29">
        <v>1.6074999999999999E-2</v>
      </c>
      <c r="O71" s="30">
        <v>86878</v>
      </c>
      <c r="P71" s="29">
        <v>1.2163E-2</v>
      </c>
      <c r="Q71" s="31">
        <v>90118</v>
      </c>
      <c r="S71" s="34">
        <v>66</v>
      </c>
      <c r="T71" s="29">
        <v>1.7097000000000001E-2</v>
      </c>
      <c r="U71" s="30">
        <v>79412</v>
      </c>
      <c r="V71" s="29">
        <v>1.095E-2</v>
      </c>
      <c r="W71" s="31">
        <v>87177</v>
      </c>
      <c r="Z71" s="34">
        <v>66</v>
      </c>
      <c r="AA71" s="29">
        <f t="shared" si="6"/>
        <v>1.7097000000000001E-2</v>
      </c>
      <c r="AB71" s="30">
        <f t="shared" si="6"/>
        <v>79412</v>
      </c>
      <c r="AC71" s="29">
        <f t="shared" si="6"/>
        <v>1.095E-2</v>
      </c>
      <c r="AD71" s="31">
        <f t="shared" si="6"/>
        <v>87177</v>
      </c>
      <c r="AF71" s="33">
        <f t="shared" si="4"/>
        <v>1208</v>
      </c>
      <c r="AG71" s="33">
        <f t="shared" si="5"/>
        <v>804</v>
      </c>
    </row>
    <row r="72" spans="1:33" ht="16">
      <c r="A72" s="34">
        <v>67</v>
      </c>
      <c r="B72" s="29">
        <v>1.2251E-2</v>
      </c>
      <c r="C72" s="30">
        <f t="shared" si="7"/>
        <v>86604.875149940475</v>
      </c>
      <c r="D72" s="29">
        <v>7.5550000000000001E-3</v>
      </c>
      <c r="E72" s="31">
        <f t="shared" si="8"/>
        <v>91954.728530553475</v>
      </c>
      <c r="G72" s="34">
        <v>67</v>
      </c>
      <c r="H72" s="29">
        <v>2.0735E-2</v>
      </c>
      <c r="I72" s="30">
        <v>76188</v>
      </c>
      <c r="J72" s="29">
        <v>1.3571E-2</v>
      </c>
      <c r="K72" s="31">
        <v>84995</v>
      </c>
      <c r="M72" s="34">
        <v>67</v>
      </c>
      <c r="N72" s="29">
        <v>1.7871000000000001E-2</v>
      </c>
      <c r="O72" s="30">
        <v>85482</v>
      </c>
      <c r="P72" s="29">
        <v>1.3445E-2</v>
      </c>
      <c r="Q72" s="31">
        <v>89021</v>
      </c>
      <c r="S72" s="34">
        <v>67</v>
      </c>
      <c r="T72" s="29">
        <v>1.8463E-2</v>
      </c>
      <c r="U72" s="30">
        <v>78054</v>
      </c>
      <c r="V72" s="29">
        <v>1.201E-2</v>
      </c>
      <c r="W72" s="31">
        <v>86223</v>
      </c>
      <c r="Z72" s="34">
        <v>67</v>
      </c>
      <c r="AA72" s="29">
        <f t="shared" si="6"/>
        <v>1.8463E-2</v>
      </c>
      <c r="AB72" s="30">
        <f t="shared" si="6"/>
        <v>78054</v>
      </c>
      <c r="AC72" s="29">
        <f t="shared" si="6"/>
        <v>1.201E-2</v>
      </c>
      <c r="AD72" s="31">
        <f t="shared" si="6"/>
        <v>86223</v>
      </c>
      <c r="AF72" s="33">
        <f t="shared" ref="AF72:AF126" si="9">AB70-AB71</f>
        <v>1279</v>
      </c>
      <c r="AG72" s="33">
        <f t="shared" ref="AG72:AG126" si="10">AD70-AD71</f>
        <v>877</v>
      </c>
    </row>
    <row r="73" spans="1:33" ht="16">
      <c r="A73" s="34">
        <v>68</v>
      </c>
      <c r="B73" s="29">
        <v>1.3657000000000001E-2</v>
      </c>
      <c r="C73" s="30">
        <f t="shared" si="7"/>
        <v>85543.878824478554</v>
      </c>
      <c r="D73" s="29">
        <v>8.2869999999999992E-3</v>
      </c>
      <c r="E73" s="31">
        <f t="shared" si="8"/>
        <v>91260.010556505149</v>
      </c>
      <c r="G73" s="34">
        <v>68</v>
      </c>
      <c r="H73" s="29">
        <v>2.2655000000000002E-2</v>
      </c>
      <c r="I73" s="30">
        <v>74608</v>
      </c>
      <c r="J73" s="29">
        <v>1.491E-2</v>
      </c>
      <c r="K73" s="31">
        <v>83842</v>
      </c>
      <c r="M73" s="34">
        <v>68</v>
      </c>
      <c r="N73" s="29">
        <v>1.9802E-2</v>
      </c>
      <c r="O73" s="30">
        <v>83954</v>
      </c>
      <c r="P73" s="29">
        <v>1.486E-2</v>
      </c>
      <c r="Q73" s="31">
        <v>87825</v>
      </c>
      <c r="S73" s="34">
        <v>68</v>
      </c>
      <c r="T73" s="29">
        <v>1.9959000000000001E-2</v>
      </c>
      <c r="U73" s="30">
        <v>76613</v>
      </c>
      <c r="V73" s="29">
        <v>1.3124E-2</v>
      </c>
      <c r="W73" s="31">
        <v>85187</v>
      </c>
      <c r="Z73" s="34">
        <v>68</v>
      </c>
      <c r="AA73" s="29">
        <f t="shared" si="6"/>
        <v>1.9959000000000001E-2</v>
      </c>
      <c r="AB73" s="30">
        <f t="shared" si="6"/>
        <v>76613</v>
      </c>
      <c r="AC73" s="29">
        <f t="shared" si="6"/>
        <v>1.3124E-2</v>
      </c>
      <c r="AD73" s="31">
        <f t="shared" si="6"/>
        <v>85187</v>
      </c>
      <c r="AF73" s="33">
        <f t="shared" si="9"/>
        <v>1358</v>
      </c>
      <c r="AG73" s="33">
        <f t="shared" si="10"/>
        <v>954</v>
      </c>
    </row>
    <row r="74" spans="1:33" ht="16">
      <c r="A74" s="34">
        <v>69</v>
      </c>
      <c r="B74" s="29">
        <v>1.5233E-2</v>
      </c>
      <c r="C74" s="30">
        <f t="shared" si="7"/>
        <v>84375.606071372647</v>
      </c>
      <c r="D74" s="29">
        <v>9.1020000000000007E-3</v>
      </c>
      <c r="E74" s="31">
        <f t="shared" si="8"/>
        <v>90503.738849023386</v>
      </c>
      <c r="G74" s="34">
        <v>69</v>
      </c>
      <c r="H74" s="29">
        <v>2.4826000000000001E-2</v>
      </c>
      <c r="I74" s="30">
        <v>72918</v>
      </c>
      <c r="J74" s="29">
        <v>1.6419E-2</v>
      </c>
      <c r="K74" s="31">
        <v>82592</v>
      </c>
      <c r="M74" s="34">
        <v>69</v>
      </c>
      <c r="N74" s="29">
        <v>2.2206E-2</v>
      </c>
      <c r="O74" s="30">
        <v>82292</v>
      </c>
      <c r="P74" s="29">
        <v>1.6742E-2</v>
      </c>
      <c r="Q74" s="31">
        <v>86519</v>
      </c>
      <c r="S74" s="34">
        <v>69</v>
      </c>
      <c r="T74" s="29">
        <v>2.1616E-2</v>
      </c>
      <c r="U74" s="30">
        <v>75084</v>
      </c>
      <c r="V74" s="29">
        <v>1.4330000000000001E-2</v>
      </c>
      <c r="W74" s="31">
        <v>84069</v>
      </c>
      <c r="Z74" s="34">
        <v>69</v>
      </c>
      <c r="AA74" s="29">
        <f t="shared" si="6"/>
        <v>2.1616E-2</v>
      </c>
      <c r="AB74" s="30">
        <f t="shared" si="6"/>
        <v>75084</v>
      </c>
      <c r="AC74" s="29">
        <f t="shared" si="6"/>
        <v>1.4330000000000001E-2</v>
      </c>
      <c r="AD74" s="31">
        <f t="shared" si="6"/>
        <v>84069</v>
      </c>
      <c r="AF74" s="33">
        <f t="shared" si="9"/>
        <v>1441</v>
      </c>
      <c r="AG74" s="33">
        <f t="shared" si="10"/>
        <v>1036</v>
      </c>
    </row>
    <row r="75" spans="1:33" ht="16">
      <c r="A75" s="28">
        <v>70</v>
      </c>
      <c r="B75" s="29">
        <v>1.6979000000000001E-2</v>
      </c>
      <c r="C75" s="30">
        <f t="shared" si="7"/>
        <v>83090.31246408743</v>
      </c>
      <c r="D75" s="29">
        <v>1.0034E-2</v>
      </c>
      <c r="E75" s="31">
        <f t="shared" si="8"/>
        <v>89679.973818019571</v>
      </c>
      <c r="G75" s="28">
        <v>70</v>
      </c>
      <c r="H75" s="29">
        <v>2.7295E-2</v>
      </c>
      <c r="I75" s="30">
        <v>71108</v>
      </c>
      <c r="J75" s="29">
        <v>1.8159999999999999E-2</v>
      </c>
      <c r="K75" s="31">
        <v>81235</v>
      </c>
      <c r="M75" s="28">
        <v>70</v>
      </c>
      <c r="N75" s="29">
        <v>2.4570000000000002E-2</v>
      </c>
      <c r="O75" s="30">
        <v>80464</v>
      </c>
      <c r="P75" s="29">
        <v>1.8578999999999998E-2</v>
      </c>
      <c r="Q75" s="31">
        <v>85071</v>
      </c>
      <c r="S75" s="28">
        <v>70</v>
      </c>
      <c r="T75" s="29">
        <v>2.3528E-2</v>
      </c>
      <c r="U75" s="30">
        <v>73461</v>
      </c>
      <c r="V75" s="29">
        <v>1.5727999999999999E-2</v>
      </c>
      <c r="W75" s="31">
        <v>82864</v>
      </c>
      <c r="Z75" s="28">
        <v>70</v>
      </c>
      <c r="AA75" s="29">
        <f t="shared" si="6"/>
        <v>2.3528E-2</v>
      </c>
      <c r="AB75" s="30">
        <f t="shared" si="6"/>
        <v>73461</v>
      </c>
      <c r="AC75" s="29">
        <f t="shared" si="6"/>
        <v>1.5727999999999999E-2</v>
      </c>
      <c r="AD75" s="31">
        <f t="shared" si="6"/>
        <v>82864</v>
      </c>
      <c r="AF75" s="33">
        <f t="shared" si="9"/>
        <v>1529</v>
      </c>
      <c r="AG75" s="33">
        <f t="shared" si="10"/>
        <v>1118</v>
      </c>
    </row>
    <row r="76" spans="1:33" ht="16">
      <c r="A76" s="28">
        <v>71</v>
      </c>
      <c r="B76" s="29">
        <v>1.8891000000000002E-2</v>
      </c>
      <c r="C76" s="30">
        <f t="shared" si="7"/>
        <v>81679.522048759696</v>
      </c>
      <c r="D76" s="29">
        <v>1.1117E-2</v>
      </c>
      <c r="E76" s="31">
        <f t="shared" si="8"/>
        <v>88780.124960729561</v>
      </c>
      <c r="G76" s="28">
        <v>71</v>
      </c>
      <c r="H76" s="29">
        <v>3.0012E-2</v>
      </c>
      <c r="I76" s="30">
        <v>69167</v>
      </c>
      <c r="J76" s="29">
        <v>2.0086E-2</v>
      </c>
      <c r="K76" s="31">
        <v>79760</v>
      </c>
      <c r="M76" s="28">
        <v>71</v>
      </c>
      <c r="N76" s="29">
        <v>2.7281E-2</v>
      </c>
      <c r="O76" s="30">
        <v>78487</v>
      </c>
      <c r="P76" s="29">
        <v>2.0664999999999999E-2</v>
      </c>
      <c r="Q76" s="31">
        <v>83490</v>
      </c>
      <c r="S76" s="28">
        <v>71</v>
      </c>
      <c r="T76" s="29">
        <v>2.5693000000000001E-2</v>
      </c>
      <c r="U76" s="30">
        <v>71732</v>
      </c>
      <c r="V76" s="29">
        <v>1.7337999999999999E-2</v>
      </c>
      <c r="W76" s="31">
        <v>81561</v>
      </c>
      <c r="Z76" s="28">
        <v>71</v>
      </c>
      <c r="AA76" s="29">
        <f t="shared" si="6"/>
        <v>2.5693000000000001E-2</v>
      </c>
      <c r="AB76" s="30">
        <f t="shared" si="6"/>
        <v>71732</v>
      </c>
      <c r="AC76" s="29">
        <f t="shared" si="6"/>
        <v>1.7337999999999999E-2</v>
      </c>
      <c r="AD76" s="31">
        <f t="shared" si="6"/>
        <v>81561</v>
      </c>
      <c r="AF76" s="33">
        <f t="shared" si="9"/>
        <v>1623</v>
      </c>
      <c r="AG76" s="33">
        <f t="shared" si="10"/>
        <v>1205</v>
      </c>
    </row>
    <row r="77" spans="1:33" ht="16">
      <c r="A77" s="28">
        <v>72</v>
      </c>
      <c r="B77" s="29">
        <v>2.0967E-2</v>
      </c>
      <c r="C77" s="30">
        <f t="shared" si="7"/>
        <v>80136.514197736571</v>
      </c>
      <c r="D77" s="29">
        <v>1.2385999999999999E-2</v>
      </c>
      <c r="E77" s="31">
        <f t="shared" si="8"/>
        <v>87793.156311541126</v>
      </c>
      <c r="G77" s="28">
        <v>72</v>
      </c>
      <c r="H77" s="29">
        <v>3.2897000000000003E-2</v>
      </c>
      <c r="I77" s="30">
        <v>67091</v>
      </c>
      <c r="J77" s="29">
        <v>2.2103999999999999E-2</v>
      </c>
      <c r="K77" s="31">
        <v>78158</v>
      </c>
      <c r="M77" s="28">
        <v>72</v>
      </c>
      <c r="N77" s="29">
        <v>3.0387000000000001E-2</v>
      </c>
      <c r="O77" s="30">
        <v>76346</v>
      </c>
      <c r="P77" s="29">
        <v>2.2970000000000001E-2</v>
      </c>
      <c r="Q77" s="31">
        <v>81765</v>
      </c>
      <c r="S77" s="28">
        <v>72</v>
      </c>
      <c r="T77" s="29">
        <v>2.8041E-2</v>
      </c>
      <c r="U77" s="30">
        <v>69889</v>
      </c>
      <c r="V77" s="29">
        <v>1.9108E-2</v>
      </c>
      <c r="W77" s="31">
        <v>80147</v>
      </c>
      <c r="Z77" s="28">
        <v>72</v>
      </c>
      <c r="AA77" s="29">
        <f t="shared" si="6"/>
        <v>2.8041E-2</v>
      </c>
      <c r="AB77" s="30">
        <f t="shared" si="6"/>
        <v>69889</v>
      </c>
      <c r="AC77" s="29">
        <f t="shared" si="6"/>
        <v>1.9108E-2</v>
      </c>
      <c r="AD77" s="31">
        <f t="shared" si="6"/>
        <v>80147</v>
      </c>
      <c r="AF77" s="33">
        <f t="shared" si="9"/>
        <v>1729</v>
      </c>
      <c r="AG77" s="33">
        <f t="shared" si="10"/>
        <v>1303</v>
      </c>
    </row>
    <row r="78" spans="1:33" ht="16">
      <c r="A78" s="28">
        <v>73</v>
      </c>
      <c r="B78" s="29">
        <v>2.3209E-2</v>
      </c>
      <c r="C78" s="30">
        <f t="shared" si="7"/>
        <v>78456.291904552636</v>
      </c>
      <c r="D78" s="29">
        <v>1.3871E-2</v>
      </c>
      <c r="E78" s="31">
        <f t="shared" si="8"/>
        <v>86705.750277466374</v>
      </c>
      <c r="G78" s="28">
        <v>73</v>
      </c>
      <c r="H78" s="29">
        <v>3.5926E-2</v>
      </c>
      <c r="I78" s="30">
        <v>64884</v>
      </c>
      <c r="J78" s="29">
        <v>2.4183E-2</v>
      </c>
      <c r="K78" s="31">
        <v>76431</v>
      </c>
      <c r="M78" s="28">
        <v>73</v>
      </c>
      <c r="N78" s="29">
        <v>3.39E-2</v>
      </c>
      <c r="O78" s="30">
        <v>74026</v>
      </c>
      <c r="P78" s="29">
        <v>2.5458000000000001E-2</v>
      </c>
      <c r="Q78" s="31">
        <v>79887</v>
      </c>
      <c r="S78" s="28">
        <v>73</v>
      </c>
      <c r="T78" s="29">
        <v>3.0567E-2</v>
      </c>
      <c r="U78" s="30">
        <v>67930</v>
      </c>
      <c r="V78" s="29">
        <v>2.1041000000000001E-2</v>
      </c>
      <c r="W78" s="31">
        <v>78616</v>
      </c>
      <c r="Z78" s="28">
        <v>73</v>
      </c>
      <c r="AA78" s="29">
        <f t="shared" si="6"/>
        <v>3.0567E-2</v>
      </c>
      <c r="AB78" s="30">
        <f t="shared" si="6"/>
        <v>67930</v>
      </c>
      <c r="AC78" s="29">
        <f t="shared" si="6"/>
        <v>2.1041000000000001E-2</v>
      </c>
      <c r="AD78" s="31">
        <f t="shared" si="6"/>
        <v>78616</v>
      </c>
      <c r="AF78" s="33">
        <f t="shared" si="9"/>
        <v>1843</v>
      </c>
      <c r="AG78" s="33">
        <f t="shared" si="10"/>
        <v>1414</v>
      </c>
    </row>
    <row r="79" spans="1:33" ht="16">
      <c r="A79" s="28">
        <v>74</v>
      </c>
      <c r="B79" s="29">
        <v>2.5644E-2</v>
      </c>
      <c r="C79" s="30">
        <f t="shared" si="7"/>
        <v>76635.399825739878</v>
      </c>
      <c r="D79" s="29">
        <v>1.5592E-2</v>
      </c>
      <c r="E79" s="31">
        <f t="shared" si="8"/>
        <v>85503.054815367635</v>
      </c>
      <c r="G79" s="28">
        <v>74</v>
      </c>
      <c r="H79" s="29">
        <v>3.9188000000000001E-2</v>
      </c>
      <c r="I79" s="30">
        <v>62553</v>
      </c>
      <c r="J79" s="29">
        <v>2.6414E-2</v>
      </c>
      <c r="K79" s="31">
        <v>74582</v>
      </c>
      <c r="M79" s="28">
        <v>74</v>
      </c>
      <c r="N79" s="29">
        <v>3.7834E-2</v>
      </c>
      <c r="O79" s="30">
        <v>71517</v>
      </c>
      <c r="P79" s="29">
        <v>2.8105999999999999E-2</v>
      </c>
      <c r="Q79" s="31">
        <v>77853</v>
      </c>
      <c r="S79" s="28">
        <v>74</v>
      </c>
      <c r="T79" s="29">
        <v>3.3347000000000002E-2</v>
      </c>
      <c r="U79" s="30">
        <v>65853</v>
      </c>
      <c r="V79" s="29">
        <v>2.3191E-2</v>
      </c>
      <c r="W79" s="31">
        <v>76961</v>
      </c>
      <c r="Z79" s="28">
        <v>74</v>
      </c>
      <c r="AA79" s="29">
        <f t="shared" si="6"/>
        <v>3.3347000000000002E-2</v>
      </c>
      <c r="AB79" s="30">
        <f t="shared" si="6"/>
        <v>65853</v>
      </c>
      <c r="AC79" s="29">
        <f t="shared" si="6"/>
        <v>2.3191E-2</v>
      </c>
      <c r="AD79" s="31">
        <f t="shared" si="6"/>
        <v>76961</v>
      </c>
      <c r="AF79" s="33">
        <f t="shared" si="9"/>
        <v>1959</v>
      </c>
      <c r="AG79" s="33">
        <f t="shared" si="10"/>
        <v>1531</v>
      </c>
    </row>
    <row r="80" spans="1:33" ht="16">
      <c r="A80" s="34">
        <v>75</v>
      </c>
      <c r="B80" s="29">
        <v>2.8303999999999999E-2</v>
      </c>
      <c r="C80" s="30">
        <f t="shared" si="7"/>
        <v>74670.161632608608</v>
      </c>
      <c r="D80" s="29">
        <v>1.7564E-2</v>
      </c>
      <c r="E80" s="31">
        <f t="shared" si="8"/>
        <v>84169.891184686421</v>
      </c>
      <c r="G80" s="34">
        <v>75</v>
      </c>
      <c r="H80" s="29">
        <v>4.2921000000000001E-2</v>
      </c>
      <c r="I80" s="30">
        <v>60102</v>
      </c>
      <c r="J80" s="29">
        <v>2.9028999999999999E-2</v>
      </c>
      <c r="K80" s="31">
        <v>72612</v>
      </c>
      <c r="M80" s="34">
        <v>75</v>
      </c>
      <c r="N80" s="29">
        <v>4.2168999999999998E-2</v>
      </c>
      <c r="O80" s="30">
        <v>68811</v>
      </c>
      <c r="P80" s="29">
        <v>3.0966E-2</v>
      </c>
      <c r="Q80" s="31">
        <v>75665</v>
      </c>
      <c r="S80" s="34">
        <v>75</v>
      </c>
      <c r="T80" s="29">
        <v>3.6572E-2</v>
      </c>
      <c r="U80" s="30">
        <v>63657</v>
      </c>
      <c r="V80" s="29">
        <v>2.5713E-2</v>
      </c>
      <c r="W80" s="31">
        <v>75177</v>
      </c>
      <c r="Z80" s="34">
        <v>75</v>
      </c>
      <c r="AA80" s="29">
        <f t="shared" si="6"/>
        <v>3.6572E-2</v>
      </c>
      <c r="AB80" s="30">
        <f t="shared" si="6"/>
        <v>63657</v>
      </c>
      <c r="AC80" s="29">
        <f t="shared" si="6"/>
        <v>2.5713E-2</v>
      </c>
      <c r="AD80" s="31">
        <f t="shared" si="6"/>
        <v>75177</v>
      </c>
      <c r="AF80" s="33">
        <f t="shared" si="9"/>
        <v>2077</v>
      </c>
      <c r="AG80" s="33">
        <f t="shared" si="10"/>
        <v>1655</v>
      </c>
    </row>
    <row r="81" spans="1:33" ht="16">
      <c r="A81" s="34">
        <v>76</v>
      </c>
      <c r="B81" s="29">
        <v>3.1220000000000001E-2</v>
      </c>
      <c r="C81" s="30">
        <f t="shared" si="7"/>
        <v>72556.69737775925</v>
      </c>
      <c r="D81" s="29">
        <v>1.9805E-2</v>
      </c>
      <c r="E81" s="31">
        <f t="shared" si="8"/>
        <v>82691.531215918585</v>
      </c>
      <c r="G81" s="34">
        <v>76</v>
      </c>
      <c r="H81" s="29">
        <v>4.7156999999999998E-2</v>
      </c>
      <c r="I81" s="30">
        <v>57522</v>
      </c>
      <c r="J81" s="29">
        <v>3.2066999999999998E-2</v>
      </c>
      <c r="K81" s="31">
        <v>70504</v>
      </c>
      <c r="M81" s="34">
        <v>76</v>
      </c>
      <c r="N81" s="29">
        <v>4.6906000000000003E-2</v>
      </c>
      <c r="O81" s="30">
        <v>65909</v>
      </c>
      <c r="P81" s="29">
        <v>3.4105000000000003E-2</v>
      </c>
      <c r="Q81" s="31">
        <v>73322</v>
      </c>
      <c r="S81" s="34">
        <v>76</v>
      </c>
      <c r="T81" s="29">
        <v>4.0275999999999999E-2</v>
      </c>
      <c r="U81" s="30">
        <v>61329</v>
      </c>
      <c r="V81" s="29">
        <v>2.8608999999999999E-2</v>
      </c>
      <c r="W81" s="31">
        <v>73244</v>
      </c>
      <c r="Z81" s="34">
        <v>76</v>
      </c>
      <c r="AA81" s="29">
        <f t="shared" si="6"/>
        <v>4.0275999999999999E-2</v>
      </c>
      <c r="AB81" s="30">
        <f t="shared" si="6"/>
        <v>61329</v>
      </c>
      <c r="AC81" s="29">
        <f t="shared" si="6"/>
        <v>2.8608999999999999E-2</v>
      </c>
      <c r="AD81" s="31">
        <f t="shared" si="6"/>
        <v>73244</v>
      </c>
      <c r="AF81" s="33">
        <f t="shared" si="9"/>
        <v>2196</v>
      </c>
      <c r="AG81" s="33">
        <f t="shared" si="10"/>
        <v>1784</v>
      </c>
    </row>
    <row r="82" spans="1:33" ht="16">
      <c r="A82" s="34">
        <v>77</v>
      </c>
      <c r="B82" s="29">
        <v>3.4424999999999997E-2</v>
      </c>
      <c r="C82" s="30">
        <f t="shared" si="7"/>
        <v>70291.477285625602</v>
      </c>
      <c r="D82" s="29">
        <v>2.2328000000000001E-2</v>
      </c>
      <c r="E82" s="31">
        <f t="shared" si="8"/>
        <v>81053.825440187327</v>
      </c>
      <c r="G82" s="34">
        <v>77</v>
      </c>
      <c r="H82" s="29">
        <v>5.1736999999999998E-2</v>
      </c>
      <c r="I82" s="30">
        <v>54809</v>
      </c>
      <c r="J82" s="29">
        <v>3.5388999999999997E-2</v>
      </c>
      <c r="K82" s="31">
        <v>68243</v>
      </c>
      <c r="M82" s="34">
        <v>77</v>
      </c>
      <c r="N82" s="29">
        <v>5.2123000000000003E-2</v>
      </c>
      <c r="O82" s="30">
        <v>62818</v>
      </c>
      <c r="P82" s="29">
        <v>3.7595000000000003E-2</v>
      </c>
      <c r="Q82" s="31">
        <v>70821</v>
      </c>
      <c r="S82" s="34">
        <v>77</v>
      </c>
      <c r="T82" s="29">
        <v>4.4347999999999999E-2</v>
      </c>
      <c r="U82" s="30">
        <v>58859</v>
      </c>
      <c r="V82" s="29">
        <v>3.1759999999999997E-2</v>
      </c>
      <c r="W82" s="31">
        <v>71148</v>
      </c>
      <c r="Z82" s="34">
        <v>77</v>
      </c>
      <c r="AA82" s="29">
        <f t="shared" si="6"/>
        <v>4.4347999999999999E-2</v>
      </c>
      <c r="AB82" s="30">
        <f t="shared" si="6"/>
        <v>58859</v>
      </c>
      <c r="AC82" s="29">
        <f t="shared" si="6"/>
        <v>3.1759999999999997E-2</v>
      </c>
      <c r="AD82" s="31">
        <f t="shared" si="6"/>
        <v>71148</v>
      </c>
      <c r="AF82" s="33">
        <f t="shared" si="9"/>
        <v>2328</v>
      </c>
      <c r="AG82" s="33">
        <f t="shared" si="10"/>
        <v>1933</v>
      </c>
    </row>
    <row r="83" spans="1:33" ht="16">
      <c r="A83" s="34">
        <v>78</v>
      </c>
      <c r="B83" s="29">
        <v>3.7948000000000003E-2</v>
      </c>
      <c r="C83" s="30">
        <f t="shared" si="7"/>
        <v>67871.693180067945</v>
      </c>
      <c r="D83" s="29">
        <v>2.5158E-2</v>
      </c>
      <c r="E83" s="31">
        <f t="shared" si="8"/>
        <v>79244.055625758818</v>
      </c>
      <c r="G83" s="34">
        <v>78</v>
      </c>
      <c r="H83" s="29">
        <v>5.6658E-2</v>
      </c>
      <c r="I83" s="30">
        <v>51974</v>
      </c>
      <c r="J83" s="29">
        <v>3.8996000000000003E-2</v>
      </c>
      <c r="K83" s="31">
        <v>65828</v>
      </c>
      <c r="M83" s="34">
        <v>78</v>
      </c>
      <c r="N83" s="29">
        <v>5.7926999999999999E-2</v>
      </c>
      <c r="O83" s="30">
        <v>59543</v>
      </c>
      <c r="P83" s="29">
        <v>4.1506000000000001E-2</v>
      </c>
      <c r="Q83" s="31">
        <v>68159</v>
      </c>
      <c r="S83" s="34">
        <v>78</v>
      </c>
      <c r="T83" s="29">
        <v>4.8797E-2</v>
      </c>
      <c r="U83" s="30">
        <v>56249</v>
      </c>
      <c r="V83" s="29">
        <v>3.5157000000000001E-2</v>
      </c>
      <c r="W83" s="31">
        <v>68888</v>
      </c>
      <c r="Z83" s="34">
        <v>78</v>
      </c>
      <c r="AA83" s="29">
        <f t="shared" si="6"/>
        <v>4.8797E-2</v>
      </c>
      <c r="AB83" s="30">
        <f t="shared" si="6"/>
        <v>56249</v>
      </c>
      <c r="AC83" s="29">
        <f t="shared" si="6"/>
        <v>3.5157000000000001E-2</v>
      </c>
      <c r="AD83" s="31">
        <f t="shared" si="6"/>
        <v>68888</v>
      </c>
      <c r="AF83" s="33">
        <f t="shared" si="9"/>
        <v>2470</v>
      </c>
      <c r="AG83" s="33">
        <f t="shared" si="10"/>
        <v>2096</v>
      </c>
    </row>
    <row r="84" spans="1:33" ht="16">
      <c r="A84" s="34">
        <v>79</v>
      </c>
      <c r="B84" s="29">
        <v>4.1812000000000002E-2</v>
      </c>
      <c r="C84" s="30">
        <f t="shared" si="7"/>
        <v>65296.098167270728</v>
      </c>
      <c r="D84" s="29">
        <v>2.8341000000000002E-2</v>
      </c>
      <c r="E84" s="31">
        <f t="shared" si="8"/>
        <v>77250.433674325977</v>
      </c>
      <c r="G84" s="34">
        <v>79</v>
      </c>
      <c r="H84" s="29">
        <v>6.2060999999999998E-2</v>
      </c>
      <c r="I84" s="30">
        <v>49029</v>
      </c>
      <c r="J84" s="29">
        <v>4.3018000000000001E-2</v>
      </c>
      <c r="K84" s="31">
        <v>63261</v>
      </c>
      <c r="M84" s="34">
        <v>79</v>
      </c>
      <c r="N84" s="29">
        <v>6.4367999999999995E-2</v>
      </c>
      <c r="O84" s="30">
        <v>56094</v>
      </c>
      <c r="P84" s="29">
        <v>4.5879000000000003E-2</v>
      </c>
      <c r="Q84" s="31">
        <v>65330</v>
      </c>
      <c r="S84" s="34">
        <v>79</v>
      </c>
      <c r="T84" s="29">
        <v>5.3739000000000002E-2</v>
      </c>
      <c r="U84" s="30">
        <v>53504</v>
      </c>
      <c r="V84" s="29">
        <v>3.8920000000000003E-2</v>
      </c>
      <c r="W84" s="31">
        <v>66467</v>
      </c>
      <c r="Z84" s="34">
        <v>79</v>
      </c>
      <c r="AA84" s="29">
        <f t="shared" si="6"/>
        <v>5.3739000000000002E-2</v>
      </c>
      <c r="AB84" s="30">
        <f t="shared" si="6"/>
        <v>53504</v>
      </c>
      <c r="AC84" s="29">
        <f t="shared" si="6"/>
        <v>3.8920000000000003E-2</v>
      </c>
      <c r="AD84" s="31">
        <f t="shared" si="6"/>
        <v>66467</v>
      </c>
      <c r="AF84" s="33">
        <f t="shared" si="9"/>
        <v>2610</v>
      </c>
      <c r="AG84" s="33">
        <f t="shared" si="10"/>
        <v>2260</v>
      </c>
    </row>
    <row r="85" spans="1:33" ht="16">
      <c r="A85" s="28">
        <v>80</v>
      </c>
      <c r="B85" s="29">
        <v>4.6037000000000002E-2</v>
      </c>
      <c r="C85" s="30">
        <f t="shared" si="7"/>
        <v>62565.937710700804</v>
      </c>
      <c r="D85" s="29">
        <v>3.1933000000000003E-2</v>
      </c>
      <c r="E85" s="31">
        <f t="shared" si="8"/>
        <v>75061.079133561914</v>
      </c>
      <c r="G85" s="28">
        <v>80</v>
      </c>
      <c r="H85" s="29">
        <v>6.8215999999999999E-2</v>
      </c>
      <c r="I85" s="30">
        <v>45986</v>
      </c>
      <c r="J85" s="29">
        <v>4.7669000000000003E-2</v>
      </c>
      <c r="K85" s="31">
        <v>60540</v>
      </c>
      <c r="M85" s="28">
        <v>80</v>
      </c>
      <c r="N85" s="29">
        <v>7.2040999999999994E-2</v>
      </c>
      <c r="O85" s="30">
        <v>52484</v>
      </c>
      <c r="P85" s="29">
        <v>5.0779999999999999E-2</v>
      </c>
      <c r="Q85" s="31">
        <v>62333</v>
      </c>
      <c r="S85" s="28">
        <v>80</v>
      </c>
      <c r="T85" s="29">
        <v>5.9402999999999997E-2</v>
      </c>
      <c r="U85" s="30">
        <v>50629</v>
      </c>
      <c r="V85" s="29">
        <v>4.3289000000000001E-2</v>
      </c>
      <c r="W85" s="31">
        <v>63880</v>
      </c>
      <c r="Z85" s="28">
        <v>80</v>
      </c>
      <c r="AA85" s="29">
        <f t="shared" si="6"/>
        <v>5.9402999999999997E-2</v>
      </c>
      <c r="AB85" s="30">
        <f t="shared" si="6"/>
        <v>50629</v>
      </c>
      <c r="AC85" s="29">
        <f t="shared" si="6"/>
        <v>4.3289000000000001E-2</v>
      </c>
      <c r="AD85" s="31">
        <f t="shared" si="6"/>
        <v>63880</v>
      </c>
      <c r="AF85" s="33">
        <f t="shared" si="9"/>
        <v>2745</v>
      </c>
      <c r="AG85" s="33">
        <f t="shared" si="10"/>
        <v>2421</v>
      </c>
    </row>
    <row r="86" spans="1:33" ht="16">
      <c r="A86" s="28">
        <v>81</v>
      </c>
      <c r="B86" s="29">
        <v>5.0643000000000001E-2</v>
      </c>
      <c r="C86" s="30">
        <f t="shared" si="7"/>
        <v>59685.589636313271</v>
      </c>
      <c r="D86" s="29">
        <v>3.5985000000000003E-2</v>
      </c>
      <c r="E86" s="31">
        <f t="shared" si="8"/>
        <v>72664.153693589877</v>
      </c>
      <c r="G86" s="28">
        <v>81</v>
      </c>
      <c r="H86" s="29">
        <v>7.5229000000000004E-2</v>
      </c>
      <c r="I86" s="30">
        <v>42849</v>
      </c>
      <c r="J86" s="29">
        <v>5.3073000000000002E-2</v>
      </c>
      <c r="K86" s="31">
        <v>57654</v>
      </c>
      <c r="M86" s="28">
        <v>81</v>
      </c>
      <c r="N86" s="29">
        <v>8.0486000000000002E-2</v>
      </c>
      <c r="O86" s="30">
        <v>48703</v>
      </c>
      <c r="P86" s="29">
        <v>5.6293999999999997E-2</v>
      </c>
      <c r="Q86" s="31">
        <v>59167</v>
      </c>
      <c r="S86" s="28">
        <v>81</v>
      </c>
      <c r="T86" s="29">
        <v>6.5873000000000001E-2</v>
      </c>
      <c r="U86" s="30">
        <v>47621</v>
      </c>
      <c r="V86" s="29">
        <v>4.8356000000000003E-2</v>
      </c>
      <c r="W86" s="31">
        <v>61114</v>
      </c>
      <c r="Z86" s="28">
        <v>81</v>
      </c>
      <c r="AA86" s="29">
        <f t="shared" si="6"/>
        <v>6.5873000000000001E-2</v>
      </c>
      <c r="AB86" s="30">
        <f t="shared" si="6"/>
        <v>47621</v>
      </c>
      <c r="AC86" s="29">
        <f t="shared" si="6"/>
        <v>4.8356000000000003E-2</v>
      </c>
      <c r="AD86" s="31">
        <f t="shared" si="6"/>
        <v>61114</v>
      </c>
      <c r="AF86" s="33">
        <f t="shared" si="9"/>
        <v>2875</v>
      </c>
      <c r="AG86" s="33">
        <f t="shared" si="10"/>
        <v>2587</v>
      </c>
    </row>
    <row r="87" spans="1:33" ht="16">
      <c r="A87" s="28">
        <v>82</v>
      </c>
      <c r="B87" s="29">
        <v>5.5650999999999999E-2</v>
      </c>
      <c r="C87" s="30">
        <f t="shared" si="7"/>
        <v>56662.932320361455</v>
      </c>
      <c r="D87" s="29">
        <v>4.0551999999999998E-2</v>
      </c>
      <c r="E87" s="31">
        <f t="shared" si="8"/>
        <v>70049.33412292604</v>
      </c>
      <c r="G87" s="28">
        <v>82</v>
      </c>
      <c r="H87" s="29">
        <v>8.3019999999999997E-2</v>
      </c>
      <c r="I87" s="30">
        <v>39626</v>
      </c>
      <c r="J87" s="29">
        <v>5.9221999999999997E-2</v>
      </c>
      <c r="K87" s="31">
        <v>54594</v>
      </c>
      <c r="M87" s="28">
        <v>82</v>
      </c>
      <c r="N87" s="29">
        <v>8.9718000000000006E-2</v>
      </c>
      <c r="O87" s="30">
        <v>44783</v>
      </c>
      <c r="P87" s="29">
        <v>6.2506000000000006E-2</v>
      </c>
      <c r="Q87" s="31">
        <v>55837</v>
      </c>
      <c r="S87" s="28">
        <v>82</v>
      </c>
      <c r="T87" s="29">
        <v>7.3081999999999994E-2</v>
      </c>
      <c r="U87" s="30">
        <v>44484</v>
      </c>
      <c r="V87" s="29">
        <v>5.4040999999999999E-2</v>
      </c>
      <c r="W87" s="31">
        <v>58159</v>
      </c>
      <c r="Z87" s="28">
        <v>82</v>
      </c>
      <c r="AA87" s="29">
        <f t="shared" si="6"/>
        <v>7.3081999999999994E-2</v>
      </c>
      <c r="AB87" s="30">
        <f t="shared" si="6"/>
        <v>44484</v>
      </c>
      <c r="AC87" s="29">
        <f t="shared" si="6"/>
        <v>5.4040999999999999E-2</v>
      </c>
      <c r="AD87" s="31">
        <f t="shared" si="6"/>
        <v>58159</v>
      </c>
      <c r="AF87" s="33">
        <f t="shared" si="9"/>
        <v>3008</v>
      </c>
      <c r="AG87" s="33">
        <f t="shared" si="10"/>
        <v>2766</v>
      </c>
    </row>
    <row r="88" spans="1:33" ht="16">
      <c r="A88" s="28">
        <v>83</v>
      </c>
      <c r="B88" s="29">
        <v>6.1080000000000002E-2</v>
      </c>
      <c r="C88" s="30">
        <f t="shared" si="7"/>
        <v>53509.583473801016</v>
      </c>
      <c r="D88" s="29">
        <v>4.5690000000000001E-2</v>
      </c>
      <c r="E88" s="31">
        <f t="shared" si="8"/>
        <v>67208.693525573137</v>
      </c>
      <c r="G88" s="28">
        <v>83</v>
      </c>
      <c r="H88" s="29">
        <v>9.1634999999999994E-2</v>
      </c>
      <c r="I88" s="30">
        <v>36336</v>
      </c>
      <c r="J88" s="29">
        <v>6.6184000000000007E-2</v>
      </c>
      <c r="K88" s="31">
        <v>51361</v>
      </c>
      <c r="M88" s="28">
        <v>83</v>
      </c>
      <c r="N88" s="29">
        <v>9.9779000000000007E-2</v>
      </c>
      <c r="O88" s="30">
        <v>40765</v>
      </c>
      <c r="P88" s="29">
        <v>6.9516999999999995E-2</v>
      </c>
      <c r="Q88" s="31">
        <v>52346</v>
      </c>
      <c r="S88" s="28">
        <v>83</v>
      </c>
      <c r="T88" s="29">
        <v>8.1070000000000003E-2</v>
      </c>
      <c r="U88" s="30">
        <v>41233</v>
      </c>
      <c r="V88" s="29">
        <v>6.0384E-2</v>
      </c>
      <c r="W88" s="31">
        <v>55016</v>
      </c>
      <c r="Z88" s="28">
        <v>83</v>
      </c>
      <c r="AA88" s="29">
        <f t="shared" si="6"/>
        <v>8.1070000000000003E-2</v>
      </c>
      <c r="AB88" s="30">
        <f t="shared" si="6"/>
        <v>41233</v>
      </c>
      <c r="AC88" s="29">
        <f t="shared" si="6"/>
        <v>6.0384E-2</v>
      </c>
      <c r="AD88" s="31">
        <f t="shared" si="6"/>
        <v>55016</v>
      </c>
      <c r="AF88" s="33">
        <f t="shared" si="9"/>
        <v>3137</v>
      </c>
      <c r="AG88" s="33">
        <f t="shared" si="10"/>
        <v>2955</v>
      </c>
    </row>
    <row r="89" spans="1:33" ht="16">
      <c r="A89" s="28">
        <v>84</v>
      </c>
      <c r="B89" s="29">
        <v>6.6947999999999994E-2</v>
      </c>
      <c r="C89" s="30">
        <f t="shared" si="7"/>
        <v>50241.218115221251</v>
      </c>
      <c r="D89" s="29">
        <v>5.1456000000000002E-2</v>
      </c>
      <c r="E89" s="31">
        <f t="shared" si="8"/>
        <v>64137.928318389699</v>
      </c>
      <c r="G89" s="28">
        <v>84</v>
      </c>
      <c r="H89" s="29">
        <v>0.10119400000000001</v>
      </c>
      <c r="I89" s="30">
        <v>33006</v>
      </c>
      <c r="J89" s="29">
        <v>7.4036000000000005E-2</v>
      </c>
      <c r="K89" s="31">
        <v>47962</v>
      </c>
      <c r="M89" s="28">
        <v>84</v>
      </c>
      <c r="N89" s="29">
        <v>0.11075699999999999</v>
      </c>
      <c r="O89" s="30">
        <v>36697</v>
      </c>
      <c r="P89" s="29">
        <v>7.7446000000000001E-2</v>
      </c>
      <c r="Q89" s="31">
        <v>48707</v>
      </c>
      <c r="S89" s="28">
        <v>84</v>
      </c>
      <c r="T89" s="29">
        <v>8.9946999999999999E-2</v>
      </c>
      <c r="U89" s="30">
        <v>37890</v>
      </c>
      <c r="V89" s="29">
        <v>6.7498000000000002E-2</v>
      </c>
      <c r="W89" s="31">
        <v>51694</v>
      </c>
      <c r="Z89" s="28">
        <v>84</v>
      </c>
      <c r="AA89" s="29">
        <f t="shared" si="6"/>
        <v>8.9946999999999999E-2</v>
      </c>
      <c r="AB89" s="30">
        <f t="shared" si="6"/>
        <v>37890</v>
      </c>
      <c r="AC89" s="29">
        <f t="shared" si="6"/>
        <v>6.7498000000000002E-2</v>
      </c>
      <c r="AD89" s="31">
        <f t="shared" si="6"/>
        <v>51694</v>
      </c>
      <c r="AF89" s="33">
        <f t="shared" si="9"/>
        <v>3251</v>
      </c>
      <c r="AG89" s="33">
        <f t="shared" si="10"/>
        <v>3143</v>
      </c>
    </row>
    <row r="90" spans="1:33" ht="16">
      <c r="A90" s="34">
        <v>85</v>
      </c>
      <c r="B90" s="29">
        <v>7.3275000000000007E-2</v>
      </c>
      <c r="C90" s="30">
        <f t="shared" si="7"/>
        <v>46877.669044843416</v>
      </c>
      <c r="D90" s="29">
        <v>5.7912999999999999E-2</v>
      </c>
      <c r="E90" s="31">
        <f t="shared" si="8"/>
        <v>60837.647078838643</v>
      </c>
      <c r="G90" s="34">
        <v>85</v>
      </c>
      <c r="H90" s="29">
        <v>0.111834</v>
      </c>
      <c r="I90" s="30">
        <v>29666</v>
      </c>
      <c r="J90" s="29">
        <v>8.2853999999999997E-2</v>
      </c>
      <c r="K90" s="31">
        <v>44411</v>
      </c>
      <c r="M90" s="34">
        <v>85</v>
      </c>
      <c r="N90" s="29">
        <v>0.122797</v>
      </c>
      <c r="O90" s="30">
        <v>32633</v>
      </c>
      <c r="P90" s="29">
        <v>8.6375999999999994E-2</v>
      </c>
      <c r="Q90" s="31">
        <v>44935</v>
      </c>
      <c r="S90" s="34">
        <v>85</v>
      </c>
      <c r="T90" s="29">
        <v>9.9842E-2</v>
      </c>
      <c r="U90" s="30">
        <v>34482</v>
      </c>
      <c r="V90" s="29">
        <v>7.5516E-2</v>
      </c>
      <c r="W90" s="31">
        <v>48205</v>
      </c>
      <c r="Z90" s="34">
        <v>85</v>
      </c>
      <c r="AA90" s="29">
        <f t="shared" si="6"/>
        <v>9.9842E-2</v>
      </c>
      <c r="AB90" s="30">
        <f t="shared" si="6"/>
        <v>34482</v>
      </c>
      <c r="AC90" s="29">
        <f t="shared" si="6"/>
        <v>7.5516E-2</v>
      </c>
      <c r="AD90" s="31">
        <f t="shared" si="6"/>
        <v>48205</v>
      </c>
      <c r="AF90" s="33">
        <f t="shared" si="9"/>
        <v>3343</v>
      </c>
      <c r="AG90" s="33">
        <f t="shared" si="10"/>
        <v>3322</v>
      </c>
    </row>
    <row r="91" spans="1:33" ht="16">
      <c r="A91" s="34">
        <v>86</v>
      </c>
      <c r="B91" s="29">
        <v>8.0075999999999994E-2</v>
      </c>
      <c r="C91" s="30">
        <f t="shared" si="7"/>
        <v>43442.707845582518</v>
      </c>
      <c r="D91" s="29">
        <v>6.5118999999999996E-2</v>
      </c>
      <c r="E91" s="31">
        <f t="shared" si="8"/>
        <v>57314.356423561861</v>
      </c>
      <c r="G91" s="34">
        <v>86</v>
      </c>
      <c r="H91" s="29">
        <v>0.12367300000000001</v>
      </c>
      <c r="I91" s="30">
        <v>26349</v>
      </c>
      <c r="J91" s="29">
        <v>9.2709E-2</v>
      </c>
      <c r="K91" s="31">
        <v>40731</v>
      </c>
      <c r="M91" s="34">
        <v>86</v>
      </c>
      <c r="N91" s="29">
        <v>0.136043</v>
      </c>
      <c r="O91" s="30">
        <v>28626</v>
      </c>
      <c r="P91" s="29">
        <v>9.6337000000000006E-2</v>
      </c>
      <c r="Q91" s="31">
        <v>41054</v>
      </c>
      <c r="S91" s="34">
        <v>86</v>
      </c>
      <c r="T91" s="29">
        <v>0.110863</v>
      </c>
      <c r="U91" s="30">
        <v>31040</v>
      </c>
      <c r="V91" s="29">
        <v>8.4556000000000006E-2</v>
      </c>
      <c r="W91" s="31">
        <v>44565</v>
      </c>
      <c r="Z91" s="34">
        <v>86</v>
      </c>
      <c r="AA91" s="29">
        <f t="shared" si="6"/>
        <v>0.110863</v>
      </c>
      <c r="AB91" s="30">
        <f t="shared" si="6"/>
        <v>31040</v>
      </c>
      <c r="AC91" s="29">
        <f t="shared" si="6"/>
        <v>8.4556000000000006E-2</v>
      </c>
      <c r="AD91" s="31">
        <f t="shared" si="6"/>
        <v>44565</v>
      </c>
      <c r="AF91" s="33">
        <f t="shared" si="9"/>
        <v>3408</v>
      </c>
      <c r="AG91" s="33">
        <f t="shared" si="10"/>
        <v>3489</v>
      </c>
    </row>
    <row r="92" spans="1:33" ht="16">
      <c r="A92" s="34">
        <v>87</v>
      </c>
      <c r="B92" s="29">
        <v>8.7370000000000003E-2</v>
      </c>
      <c r="C92" s="30">
        <f t="shared" si="7"/>
        <v>39963.989572139653</v>
      </c>
      <c r="D92" s="29">
        <v>7.3136000000000007E-2</v>
      </c>
      <c r="E92" s="31">
        <f t="shared" si="8"/>
        <v>53582.102847615934</v>
      </c>
      <c r="G92" s="34">
        <v>87</v>
      </c>
      <c r="H92" s="29">
        <v>0.136793</v>
      </c>
      <c r="I92" s="30">
        <v>23090</v>
      </c>
      <c r="J92" s="29">
        <v>0.103657</v>
      </c>
      <c r="K92" s="31">
        <v>36955</v>
      </c>
      <c r="M92" s="34">
        <v>87</v>
      </c>
      <c r="N92" s="29">
        <v>0.15059</v>
      </c>
      <c r="O92" s="30">
        <v>24731</v>
      </c>
      <c r="P92" s="29">
        <v>0.107303</v>
      </c>
      <c r="Q92" s="31">
        <v>37099</v>
      </c>
      <c r="S92" s="34">
        <v>87</v>
      </c>
      <c r="T92" s="29">
        <v>0.123088</v>
      </c>
      <c r="U92" s="30">
        <v>27598</v>
      </c>
      <c r="V92" s="29">
        <v>9.4702999999999996E-2</v>
      </c>
      <c r="W92" s="31">
        <v>40796</v>
      </c>
      <c r="Z92" s="34">
        <v>87</v>
      </c>
      <c r="AA92" s="29">
        <f t="shared" si="6"/>
        <v>0.123088</v>
      </c>
      <c r="AB92" s="30">
        <f t="shared" si="6"/>
        <v>27598</v>
      </c>
      <c r="AC92" s="29">
        <f t="shared" si="6"/>
        <v>9.4702999999999996E-2</v>
      </c>
      <c r="AD92" s="31">
        <f t="shared" si="6"/>
        <v>40796</v>
      </c>
      <c r="AF92" s="33">
        <f t="shared" si="9"/>
        <v>3442</v>
      </c>
      <c r="AG92" s="33">
        <f t="shared" si="10"/>
        <v>3640</v>
      </c>
    </row>
    <row r="93" spans="1:33" ht="16">
      <c r="A93" s="34">
        <v>88</v>
      </c>
      <c r="B93" s="29">
        <v>9.5169000000000004E-2</v>
      </c>
      <c r="C93" s="30">
        <f t="shared" si="7"/>
        <v>36472.335803221817</v>
      </c>
      <c r="D93" s="29">
        <v>8.1990999999999994E-2</v>
      </c>
      <c r="E93" s="31">
        <f t="shared" si="8"/>
        <v>49663.322173752698</v>
      </c>
      <c r="G93" s="34">
        <v>88</v>
      </c>
      <c r="H93" s="29">
        <v>0.15124099999999999</v>
      </c>
      <c r="I93" s="30">
        <v>19931</v>
      </c>
      <c r="J93" s="29">
        <v>0.115742</v>
      </c>
      <c r="K93" s="31">
        <v>33124</v>
      </c>
      <c r="M93" s="34">
        <v>88</v>
      </c>
      <c r="N93" s="29">
        <v>0.16642000000000001</v>
      </c>
      <c r="O93" s="30">
        <v>21007</v>
      </c>
      <c r="P93" s="29">
        <v>0.119154</v>
      </c>
      <c r="Q93" s="31">
        <v>33118</v>
      </c>
      <c r="S93" s="34">
        <v>88</v>
      </c>
      <c r="T93" s="29">
        <v>0.13656299999999999</v>
      </c>
      <c r="U93" s="30">
        <v>24201</v>
      </c>
      <c r="V93" s="29">
        <v>0.106014</v>
      </c>
      <c r="W93" s="31">
        <v>36933</v>
      </c>
      <c r="Z93" s="34">
        <v>88</v>
      </c>
      <c r="AA93" s="29">
        <f t="shared" si="6"/>
        <v>0.13656299999999999</v>
      </c>
      <c r="AB93" s="30">
        <f t="shared" si="6"/>
        <v>24201</v>
      </c>
      <c r="AC93" s="29">
        <f t="shared" si="6"/>
        <v>0.106014</v>
      </c>
      <c r="AD93" s="31">
        <f t="shared" si="6"/>
        <v>36933</v>
      </c>
      <c r="AF93" s="33">
        <f t="shared" si="9"/>
        <v>3442</v>
      </c>
      <c r="AG93" s="33">
        <f t="shared" si="10"/>
        <v>3769</v>
      </c>
    </row>
    <row r="94" spans="1:33" ht="16">
      <c r="A94" s="34">
        <v>89</v>
      </c>
      <c r="B94" s="29">
        <v>0.10345500000000001</v>
      </c>
      <c r="C94" s="30">
        <f t="shared" si="7"/>
        <v>33001.300077164997</v>
      </c>
      <c r="D94" s="29">
        <v>9.1577000000000006E-2</v>
      </c>
      <c r="E94" s="31">
        <f t="shared" si="8"/>
        <v>45591.376725404538</v>
      </c>
      <c r="G94" s="34">
        <v>89</v>
      </c>
      <c r="H94" s="29">
        <v>0.16702600000000001</v>
      </c>
      <c r="I94" s="30">
        <v>16917</v>
      </c>
      <c r="J94" s="29">
        <v>0.128995</v>
      </c>
      <c r="K94" s="31">
        <v>29291</v>
      </c>
      <c r="M94" s="34">
        <v>89</v>
      </c>
      <c r="N94" s="29">
        <v>0.18340799999999999</v>
      </c>
      <c r="O94" s="30">
        <v>17511</v>
      </c>
      <c r="P94" s="29">
        <v>0.13168199999999999</v>
      </c>
      <c r="Q94" s="31">
        <v>29172</v>
      </c>
      <c r="S94" s="34">
        <v>89</v>
      </c>
      <c r="T94" s="29">
        <v>0.15129899999999999</v>
      </c>
      <c r="U94" s="30">
        <v>20896</v>
      </c>
      <c r="V94" s="29">
        <v>0.11851299999999999</v>
      </c>
      <c r="W94" s="31">
        <v>33017</v>
      </c>
      <c r="Z94" s="34">
        <v>89</v>
      </c>
      <c r="AA94" s="29">
        <f t="shared" si="6"/>
        <v>0.15129899999999999</v>
      </c>
      <c r="AB94" s="30">
        <f t="shared" si="6"/>
        <v>20896</v>
      </c>
      <c r="AC94" s="29">
        <f t="shared" si="6"/>
        <v>0.11851299999999999</v>
      </c>
      <c r="AD94" s="31">
        <f t="shared" si="6"/>
        <v>33017</v>
      </c>
      <c r="AF94" s="33">
        <f t="shared" si="9"/>
        <v>3397</v>
      </c>
      <c r="AG94" s="33">
        <f t="shared" si="10"/>
        <v>3863</v>
      </c>
    </row>
    <row r="95" spans="1:33" ht="16">
      <c r="A95" s="28">
        <v>90</v>
      </c>
      <c r="B95" s="29">
        <v>0.112208</v>
      </c>
      <c r="C95" s="30">
        <f t="shared" si="7"/>
        <v>29587.150577681892</v>
      </c>
      <c r="D95" s="29">
        <v>0.101758</v>
      </c>
      <c r="E95" s="31">
        <f t="shared" si="8"/>
        <v>41416.255219022169</v>
      </c>
      <c r="G95" s="28">
        <v>90</v>
      </c>
      <c r="H95" s="29">
        <v>0.18414</v>
      </c>
      <c r="I95" s="30">
        <v>14091</v>
      </c>
      <c r="J95" s="29">
        <v>0.14343700000000001</v>
      </c>
      <c r="K95" s="31">
        <v>25512</v>
      </c>
      <c r="M95" s="28">
        <v>90</v>
      </c>
      <c r="N95" s="29">
        <v>0.199769</v>
      </c>
      <c r="O95" s="30">
        <v>14299</v>
      </c>
      <c r="P95" s="29">
        <v>0.14460400000000001</v>
      </c>
      <c r="Q95" s="31">
        <v>25331</v>
      </c>
      <c r="S95" s="28">
        <v>90</v>
      </c>
      <c r="T95" s="29">
        <v>0.167291</v>
      </c>
      <c r="U95" s="30">
        <v>17735</v>
      </c>
      <c r="V95" s="29">
        <v>0.13220599999999999</v>
      </c>
      <c r="W95" s="31">
        <v>29104</v>
      </c>
      <c r="Z95" s="28">
        <v>90</v>
      </c>
      <c r="AA95" s="29">
        <f t="shared" si="6"/>
        <v>0.167291</v>
      </c>
      <c r="AB95" s="30">
        <f t="shared" si="6"/>
        <v>17735</v>
      </c>
      <c r="AC95" s="29">
        <f t="shared" si="6"/>
        <v>0.13220599999999999</v>
      </c>
      <c r="AD95" s="31">
        <f t="shared" si="6"/>
        <v>29104</v>
      </c>
      <c r="AF95" s="33">
        <f t="shared" si="9"/>
        <v>3305</v>
      </c>
      <c r="AG95" s="33">
        <f t="shared" si="10"/>
        <v>3916</v>
      </c>
    </row>
    <row r="96" spans="1:33" ht="16">
      <c r="A96" s="28">
        <v>91</v>
      </c>
      <c r="B96" s="29">
        <v>0.121402</v>
      </c>
      <c r="C96" s="30">
        <f t="shared" si="7"/>
        <v>26267.235585661365</v>
      </c>
      <c r="D96" s="29">
        <v>0.11239499999999999</v>
      </c>
      <c r="E96" s="31">
        <f t="shared" si="8"/>
        <v>37201.819920444912</v>
      </c>
      <c r="G96" s="28">
        <v>91</v>
      </c>
      <c r="H96" s="29">
        <v>0.20255899999999999</v>
      </c>
      <c r="I96" s="30">
        <v>11497</v>
      </c>
      <c r="J96" s="29">
        <v>0.159077</v>
      </c>
      <c r="K96" s="31">
        <v>21853</v>
      </c>
      <c r="M96" s="28">
        <v>91</v>
      </c>
      <c r="N96" s="29">
        <v>0.21660499999999999</v>
      </c>
      <c r="O96" s="30">
        <v>11443</v>
      </c>
      <c r="P96" s="29">
        <v>0.15761800000000001</v>
      </c>
      <c r="Q96" s="31">
        <v>21668</v>
      </c>
      <c r="S96" s="28">
        <v>91</v>
      </c>
      <c r="T96" s="29">
        <v>0.18451999999999999</v>
      </c>
      <c r="U96" s="30">
        <v>14768</v>
      </c>
      <c r="V96" s="29">
        <v>0.147092</v>
      </c>
      <c r="W96" s="31">
        <v>25257</v>
      </c>
      <c r="Z96" s="28">
        <v>91</v>
      </c>
      <c r="AA96" s="29">
        <f t="shared" si="6"/>
        <v>0.18451999999999999</v>
      </c>
      <c r="AB96" s="30">
        <f t="shared" si="6"/>
        <v>14768</v>
      </c>
      <c r="AC96" s="29">
        <f t="shared" si="6"/>
        <v>0.147092</v>
      </c>
      <c r="AD96" s="31">
        <f t="shared" si="6"/>
        <v>25257</v>
      </c>
      <c r="AF96" s="33">
        <f t="shared" si="9"/>
        <v>3161</v>
      </c>
      <c r="AG96" s="33">
        <f t="shared" si="10"/>
        <v>3913</v>
      </c>
    </row>
    <row r="97" spans="1:33" ht="16">
      <c r="A97" s="28">
        <v>92</v>
      </c>
      <c r="B97" s="29">
        <v>0.13101699999999999</v>
      </c>
      <c r="C97" s="30">
        <f t="shared" si="7"/>
        <v>23078.340651090904</v>
      </c>
      <c r="D97" s="29">
        <v>0.123349</v>
      </c>
      <c r="E97" s="31">
        <f t="shared" si="8"/>
        <v>33020.521370486502</v>
      </c>
      <c r="G97" s="28">
        <v>92</v>
      </c>
      <c r="H97" s="29">
        <v>0.222243</v>
      </c>
      <c r="I97" s="30">
        <v>9168</v>
      </c>
      <c r="J97" s="29">
        <v>0.17591399999999999</v>
      </c>
      <c r="K97" s="31">
        <v>18377</v>
      </c>
      <c r="M97" s="28">
        <v>92</v>
      </c>
      <c r="N97" s="29">
        <v>0.23366200000000001</v>
      </c>
      <c r="O97" s="30">
        <v>8964</v>
      </c>
      <c r="P97" s="29">
        <v>0.170433</v>
      </c>
      <c r="Q97" s="31">
        <v>18252</v>
      </c>
      <c r="S97" s="28">
        <v>92</v>
      </c>
      <c r="T97" s="29">
        <v>0.202954</v>
      </c>
      <c r="U97" s="30">
        <v>12043</v>
      </c>
      <c r="V97" s="29">
        <v>0.16315399999999999</v>
      </c>
      <c r="W97" s="31">
        <v>21542</v>
      </c>
      <c r="Z97" s="28">
        <v>92</v>
      </c>
      <c r="AA97" s="29">
        <f t="shared" si="6"/>
        <v>0.202954</v>
      </c>
      <c r="AB97" s="30">
        <f t="shared" si="6"/>
        <v>12043</v>
      </c>
      <c r="AC97" s="29">
        <f t="shared" si="6"/>
        <v>0.16315399999999999</v>
      </c>
      <c r="AD97" s="31">
        <f t="shared" si="6"/>
        <v>21542</v>
      </c>
      <c r="AF97" s="33">
        <f t="shared" si="9"/>
        <v>2967</v>
      </c>
      <c r="AG97" s="33">
        <f t="shared" si="10"/>
        <v>3847</v>
      </c>
    </row>
    <row r="98" spans="1:33" ht="16">
      <c r="A98" s="28">
        <v>93</v>
      </c>
      <c r="B98" s="29">
        <v>0.14102999999999999</v>
      </c>
      <c r="C98" s="30">
        <f t="shared" si="7"/>
        <v>20054.68569400693</v>
      </c>
      <c r="D98" s="29">
        <v>0.13448599999999999</v>
      </c>
      <c r="E98" s="31">
        <f t="shared" si="8"/>
        <v>28947.473079958359</v>
      </c>
      <c r="G98" s="28">
        <v>93</v>
      </c>
      <c r="H98" s="29">
        <v>0.243144</v>
      </c>
      <c r="I98" s="30">
        <v>7130</v>
      </c>
      <c r="J98" s="29">
        <v>0.193937</v>
      </c>
      <c r="K98" s="31">
        <v>15144</v>
      </c>
      <c r="M98" s="28">
        <v>93</v>
      </c>
      <c r="N98" s="29">
        <v>0.250693</v>
      </c>
      <c r="O98" s="30">
        <v>6870</v>
      </c>
      <c r="P98" s="29">
        <v>0.18279899999999999</v>
      </c>
      <c r="Q98" s="31">
        <v>15142</v>
      </c>
      <c r="S98" s="28">
        <v>93</v>
      </c>
      <c r="T98" s="29">
        <v>0.222555</v>
      </c>
      <c r="U98" s="30">
        <v>9599</v>
      </c>
      <c r="V98" s="29">
        <v>0.180371</v>
      </c>
      <c r="W98" s="31">
        <v>18027</v>
      </c>
      <c r="Z98" s="28">
        <v>93</v>
      </c>
      <c r="AA98" s="29">
        <f t="shared" si="6"/>
        <v>0.222555</v>
      </c>
      <c r="AB98" s="30">
        <f t="shared" si="6"/>
        <v>9599</v>
      </c>
      <c r="AC98" s="29">
        <f t="shared" si="6"/>
        <v>0.180371</v>
      </c>
      <c r="AD98" s="31">
        <f t="shared" si="6"/>
        <v>18027</v>
      </c>
      <c r="AF98" s="33">
        <f t="shared" si="9"/>
        <v>2725</v>
      </c>
      <c r="AG98" s="33">
        <f t="shared" si="10"/>
        <v>3715</v>
      </c>
    </row>
    <row r="99" spans="1:33" ht="16">
      <c r="A99" s="28">
        <v>94</v>
      </c>
      <c r="B99" s="29">
        <v>0.151422</v>
      </c>
      <c r="C99" s="30">
        <f t="shared" si="7"/>
        <v>17226.373370581132</v>
      </c>
      <c r="D99" s="29">
        <v>0.14568900000000001</v>
      </c>
      <c r="E99" s="31">
        <f t="shared" si="8"/>
        <v>25054.443215327079</v>
      </c>
      <c r="G99" s="28">
        <v>94</v>
      </c>
      <c r="H99" s="29">
        <v>0.26520100000000002</v>
      </c>
      <c r="I99" s="30">
        <v>5397</v>
      </c>
      <c r="J99" s="29">
        <v>0.21312300000000001</v>
      </c>
      <c r="K99" s="31">
        <v>12207</v>
      </c>
      <c r="M99" s="28">
        <v>94</v>
      </c>
      <c r="N99" s="29">
        <v>0.26749099999999998</v>
      </c>
      <c r="O99" s="30">
        <v>5147</v>
      </c>
      <c r="P99" s="29">
        <v>0.19450899999999999</v>
      </c>
      <c r="Q99" s="31">
        <v>12374</v>
      </c>
      <c r="S99" s="28">
        <v>94</v>
      </c>
      <c r="T99" s="29">
        <v>0.24327199999999999</v>
      </c>
      <c r="U99" s="30">
        <v>7463</v>
      </c>
      <c r="V99" s="29">
        <v>0.198714</v>
      </c>
      <c r="W99" s="31">
        <v>14775</v>
      </c>
      <c r="Z99" s="28">
        <v>94</v>
      </c>
      <c r="AA99" s="29">
        <f t="shared" si="6"/>
        <v>0.24327199999999999</v>
      </c>
      <c r="AB99" s="30">
        <f t="shared" si="6"/>
        <v>7463</v>
      </c>
      <c r="AC99" s="29">
        <f t="shared" si="6"/>
        <v>0.198714</v>
      </c>
      <c r="AD99" s="31">
        <f t="shared" si="6"/>
        <v>14775</v>
      </c>
      <c r="AF99" s="33">
        <f t="shared" si="9"/>
        <v>2444</v>
      </c>
      <c r="AG99" s="33">
        <f t="shared" si="10"/>
        <v>3515</v>
      </c>
    </row>
    <row r="100" spans="1:33" ht="16">
      <c r="A100" s="34">
        <v>95</v>
      </c>
      <c r="B100" s="29">
        <v>0.16217899999999999</v>
      </c>
      <c r="C100" s="30">
        <f t="shared" si="7"/>
        <v>14617.921462060996</v>
      </c>
      <c r="D100" s="29">
        <v>0.15684600000000001</v>
      </c>
      <c r="E100" s="31">
        <f t="shared" si="8"/>
        <v>21404.286437729294</v>
      </c>
      <c r="G100" s="34">
        <v>95</v>
      </c>
      <c r="H100" s="29">
        <v>0.28709899999999999</v>
      </c>
      <c r="I100" s="30">
        <v>3965</v>
      </c>
      <c r="J100" s="29">
        <v>0.232548</v>
      </c>
      <c r="K100" s="31">
        <v>9605</v>
      </c>
      <c r="M100" s="34">
        <v>95</v>
      </c>
      <c r="N100" s="29">
        <v>0.28390500000000002</v>
      </c>
      <c r="O100" s="30">
        <v>3771</v>
      </c>
      <c r="P100" s="29">
        <v>0.20537900000000001</v>
      </c>
      <c r="Q100" s="31">
        <v>9967</v>
      </c>
      <c r="S100" s="34">
        <v>95</v>
      </c>
      <c r="T100" s="29">
        <v>0.26382100000000003</v>
      </c>
      <c r="U100" s="30">
        <v>5647</v>
      </c>
      <c r="V100" s="29">
        <v>0.21726400000000001</v>
      </c>
      <c r="W100" s="31">
        <v>11839</v>
      </c>
      <c r="Z100" s="34">
        <v>95</v>
      </c>
      <c r="AA100" s="29">
        <f t="shared" si="6"/>
        <v>0.26382100000000003</v>
      </c>
      <c r="AB100" s="30">
        <f t="shared" si="6"/>
        <v>5647</v>
      </c>
      <c r="AC100" s="29">
        <f t="shared" si="6"/>
        <v>0.21726400000000001</v>
      </c>
      <c r="AD100" s="31">
        <f t="shared" si="6"/>
        <v>11839</v>
      </c>
      <c r="AF100" s="33">
        <f t="shared" si="9"/>
        <v>2136</v>
      </c>
      <c r="AG100" s="33">
        <f t="shared" si="10"/>
        <v>3252</v>
      </c>
    </row>
    <row r="101" spans="1:33" ht="16">
      <c r="A101" s="34">
        <v>96</v>
      </c>
      <c r="B101" s="29">
        <v>0.17327899999999999</v>
      </c>
      <c r="C101" s="30">
        <f t="shared" si="7"/>
        <v>12247.201577265407</v>
      </c>
      <c r="D101" s="29">
        <v>0.16784099999999999</v>
      </c>
      <c r="E101" s="31">
        <f t="shared" si="8"/>
        <v>18047.109727117204</v>
      </c>
      <c r="G101" s="34">
        <v>96</v>
      </c>
      <c r="H101" s="29">
        <v>0.30846800000000002</v>
      </c>
      <c r="I101" s="30">
        <v>2827</v>
      </c>
      <c r="J101" s="29">
        <v>0.25193199999999999</v>
      </c>
      <c r="K101" s="31">
        <v>7372</v>
      </c>
      <c r="M101" s="34">
        <v>96</v>
      </c>
      <c r="N101" s="29">
        <v>0.29985200000000001</v>
      </c>
      <c r="O101" s="30">
        <v>2700</v>
      </c>
      <c r="P101" s="29">
        <v>0.21523999999999999</v>
      </c>
      <c r="Q101" s="31">
        <v>7920</v>
      </c>
      <c r="S101" s="34">
        <v>96</v>
      </c>
      <c r="T101" s="29">
        <v>0.283833</v>
      </c>
      <c r="U101" s="30">
        <v>4157</v>
      </c>
      <c r="V101" s="29">
        <v>0.235735</v>
      </c>
      <c r="W101" s="31">
        <v>9267</v>
      </c>
      <c r="Z101" s="34">
        <v>96</v>
      </c>
      <c r="AA101" s="29">
        <f t="shared" si="6"/>
        <v>0.283833</v>
      </c>
      <c r="AB101" s="30">
        <f t="shared" si="6"/>
        <v>4157</v>
      </c>
      <c r="AC101" s="29">
        <f t="shared" si="6"/>
        <v>0.235735</v>
      </c>
      <c r="AD101" s="31">
        <f t="shared" si="6"/>
        <v>9267</v>
      </c>
      <c r="AF101" s="33">
        <f t="shared" si="9"/>
        <v>1816</v>
      </c>
      <c r="AG101" s="33">
        <f t="shared" si="10"/>
        <v>2936</v>
      </c>
    </row>
    <row r="102" spans="1:33" ht="16">
      <c r="A102" s="34">
        <v>97</v>
      </c>
      <c r="B102" s="29">
        <v>0.18470600000000001</v>
      </c>
      <c r="C102" s="30">
        <f t="shared" si="7"/>
        <v>10125.018735158435</v>
      </c>
      <c r="D102" s="29">
        <v>0.178563</v>
      </c>
      <c r="E102" s="31">
        <f t="shared" si="8"/>
        <v>15018.064783408125</v>
      </c>
      <c r="G102" s="34">
        <v>97</v>
      </c>
      <c r="H102" s="29">
        <v>0.32891500000000001</v>
      </c>
      <c r="I102" s="30">
        <v>1955</v>
      </c>
      <c r="J102" s="29">
        <v>0.27097100000000002</v>
      </c>
      <c r="K102" s="31">
        <v>5514</v>
      </c>
      <c r="M102" s="34">
        <v>97</v>
      </c>
      <c r="N102" s="29">
        <v>0.31529600000000002</v>
      </c>
      <c r="O102" s="30">
        <v>1890</v>
      </c>
      <c r="P102" s="29">
        <v>0.22394700000000001</v>
      </c>
      <c r="Q102" s="31">
        <v>6215</v>
      </c>
      <c r="S102" s="34">
        <v>97</v>
      </c>
      <c r="T102" s="29">
        <v>0.30291600000000002</v>
      </c>
      <c r="U102" s="30">
        <v>2977</v>
      </c>
      <c r="V102" s="29">
        <v>0.25380999999999998</v>
      </c>
      <c r="W102" s="31">
        <v>7083</v>
      </c>
      <c r="Z102" s="34">
        <v>97</v>
      </c>
      <c r="AA102" s="29">
        <f t="shared" si="6"/>
        <v>0.30291600000000002</v>
      </c>
      <c r="AB102" s="30">
        <f t="shared" si="6"/>
        <v>2977</v>
      </c>
      <c r="AC102" s="29">
        <f t="shared" si="6"/>
        <v>0.25380999999999998</v>
      </c>
      <c r="AD102" s="31">
        <f t="shared" si="6"/>
        <v>7083</v>
      </c>
      <c r="AF102" s="33">
        <f t="shared" si="9"/>
        <v>1490</v>
      </c>
      <c r="AG102" s="33">
        <f t="shared" si="10"/>
        <v>2572</v>
      </c>
    </row>
    <row r="103" spans="1:33" ht="16">
      <c r="A103" s="34">
        <v>98</v>
      </c>
      <c r="B103" s="29">
        <v>0.19694600000000001</v>
      </c>
      <c r="C103" s="30">
        <f t="shared" si="7"/>
        <v>8254.8670246622605</v>
      </c>
      <c r="D103" s="29">
        <v>0.18960399999999999</v>
      </c>
      <c r="E103" s="31">
        <f t="shared" si="8"/>
        <v>12336.394081488419</v>
      </c>
      <c r="G103" s="34">
        <v>98</v>
      </c>
      <c r="H103" s="29">
        <v>0.34803899999999999</v>
      </c>
      <c r="I103" s="30">
        <v>1312</v>
      </c>
      <c r="J103" s="29">
        <v>0.28933900000000001</v>
      </c>
      <c r="K103" s="31">
        <v>4020</v>
      </c>
      <c r="M103" s="34">
        <v>98</v>
      </c>
      <c r="N103" s="29">
        <v>0.33020699999999997</v>
      </c>
      <c r="O103" s="30">
        <v>1294</v>
      </c>
      <c r="P103" s="29">
        <v>0.23138700000000001</v>
      </c>
      <c r="Q103" s="31">
        <v>4823</v>
      </c>
      <c r="S103" s="34">
        <v>98</v>
      </c>
      <c r="T103" s="29">
        <v>0.32067200000000001</v>
      </c>
      <c r="U103" s="30">
        <v>2075</v>
      </c>
      <c r="V103" s="29">
        <v>0.27115499999999998</v>
      </c>
      <c r="W103" s="31">
        <v>5285</v>
      </c>
      <c r="Z103" s="34">
        <v>98</v>
      </c>
      <c r="AA103" s="29">
        <f t="shared" si="6"/>
        <v>0.32067200000000001</v>
      </c>
      <c r="AB103" s="30">
        <f t="shared" si="6"/>
        <v>2075</v>
      </c>
      <c r="AC103" s="29">
        <f t="shared" si="6"/>
        <v>0.27115499999999998</v>
      </c>
      <c r="AD103" s="31">
        <f t="shared" si="6"/>
        <v>5285</v>
      </c>
      <c r="AF103" s="33">
        <f t="shared" si="9"/>
        <v>1180</v>
      </c>
      <c r="AG103" s="33">
        <f t="shared" si="10"/>
        <v>2184</v>
      </c>
    </row>
    <row r="104" spans="1:33" ht="16">
      <c r="A104" s="34">
        <v>99</v>
      </c>
      <c r="B104" s="29">
        <v>0.210484</v>
      </c>
      <c r="C104" s="30">
        <f t="shared" si="7"/>
        <v>6629.1039836231266</v>
      </c>
      <c r="D104" s="29">
        <v>0.20155699999999999</v>
      </c>
      <c r="E104" s="31">
        <f t="shared" si="8"/>
        <v>9997.3644180618885</v>
      </c>
      <c r="G104" s="34">
        <v>99</v>
      </c>
      <c r="H104" s="29">
        <v>0.36544100000000002</v>
      </c>
      <c r="I104" s="30">
        <v>855</v>
      </c>
      <c r="J104" s="29">
        <v>0.30669999999999997</v>
      </c>
      <c r="K104" s="31">
        <v>2857</v>
      </c>
      <c r="M104" s="34">
        <v>99</v>
      </c>
      <c r="N104" s="29">
        <v>0.34455599999999997</v>
      </c>
      <c r="O104" s="30">
        <v>867</v>
      </c>
      <c r="P104" s="29">
        <v>0.23746700000000001</v>
      </c>
      <c r="Q104" s="31">
        <v>3707</v>
      </c>
      <c r="S104" s="34">
        <v>99</v>
      </c>
      <c r="T104" s="29">
        <v>0.33670600000000001</v>
      </c>
      <c r="U104" s="30">
        <v>1410</v>
      </c>
      <c r="V104" s="29">
        <v>0.28742400000000001</v>
      </c>
      <c r="W104" s="31">
        <v>3852</v>
      </c>
      <c r="Z104" s="34">
        <v>99</v>
      </c>
      <c r="AA104" s="29">
        <f t="shared" si="6"/>
        <v>0.33670600000000001</v>
      </c>
      <c r="AB104" s="30">
        <f t="shared" si="6"/>
        <v>1410</v>
      </c>
      <c r="AC104" s="29">
        <f t="shared" si="6"/>
        <v>0.28742400000000001</v>
      </c>
      <c r="AD104" s="31">
        <f t="shared" si="6"/>
        <v>3852</v>
      </c>
      <c r="AF104" s="33">
        <f t="shared" si="9"/>
        <v>902</v>
      </c>
      <c r="AG104" s="33">
        <f t="shared" si="10"/>
        <v>1798</v>
      </c>
    </row>
    <row r="105" spans="1:33" ht="16">
      <c r="A105" s="28">
        <v>100</v>
      </c>
      <c r="B105" s="29">
        <v>0.22580600000000001</v>
      </c>
      <c r="C105" s="30">
        <f t="shared" si="7"/>
        <v>5233.783660734196</v>
      </c>
      <c r="D105" s="29">
        <v>0.21501300000000001</v>
      </c>
      <c r="E105" s="31">
        <f t="shared" si="8"/>
        <v>7982.3256380505882</v>
      </c>
      <c r="G105" s="28">
        <v>100</v>
      </c>
      <c r="H105" s="29">
        <v>0.38371300000000003</v>
      </c>
      <c r="I105" s="30">
        <v>543</v>
      </c>
      <c r="J105" s="29">
        <v>0.325102</v>
      </c>
      <c r="K105" s="31">
        <v>1981</v>
      </c>
      <c r="M105" s="28">
        <v>100</v>
      </c>
      <c r="N105" s="29">
        <v>0.358628</v>
      </c>
      <c r="O105" s="30">
        <v>568</v>
      </c>
      <c r="P105" s="29">
        <v>0.244834</v>
      </c>
      <c r="Q105" s="31">
        <v>2827</v>
      </c>
      <c r="S105" s="28">
        <v>100</v>
      </c>
      <c r="T105" s="29">
        <v>0.35354099999999999</v>
      </c>
      <c r="U105" s="30">
        <v>935</v>
      </c>
      <c r="V105" s="29">
        <v>0.30467</v>
      </c>
      <c r="W105" s="31">
        <v>2745</v>
      </c>
      <c r="Z105" s="28">
        <v>100</v>
      </c>
      <c r="AA105" s="29">
        <f t="shared" si="6"/>
        <v>0.35354099999999999</v>
      </c>
      <c r="AB105" s="30">
        <f t="shared" si="6"/>
        <v>935</v>
      </c>
      <c r="AC105" s="29">
        <f t="shared" si="6"/>
        <v>0.30467</v>
      </c>
      <c r="AD105" s="31">
        <f t="shared" si="6"/>
        <v>2745</v>
      </c>
      <c r="AF105" s="33">
        <f t="shared" si="9"/>
        <v>665</v>
      </c>
      <c r="AG105" s="33">
        <f t="shared" si="10"/>
        <v>1433</v>
      </c>
    </row>
    <row r="106" spans="1:33" ht="16">
      <c r="A106" s="28">
        <v>101</v>
      </c>
      <c r="B106" s="29">
        <v>0.243398</v>
      </c>
      <c r="C106" s="30">
        <f t="shared" si="7"/>
        <v>4051.9639074384504</v>
      </c>
      <c r="D106" s="29">
        <v>0.23056499999999999</v>
      </c>
      <c r="E106" s="31">
        <f t="shared" si="8"/>
        <v>6266.0218556364171</v>
      </c>
      <c r="G106" s="28">
        <v>101</v>
      </c>
      <c r="H106" s="29">
        <v>0.40289900000000001</v>
      </c>
      <c r="I106" s="30">
        <v>334</v>
      </c>
      <c r="J106" s="29">
        <v>0.34460800000000003</v>
      </c>
      <c r="K106" s="31">
        <v>1337</v>
      </c>
      <c r="M106" s="28">
        <v>101</v>
      </c>
      <c r="N106" s="29">
        <v>0.37168499999999999</v>
      </c>
      <c r="O106" s="30">
        <v>364</v>
      </c>
      <c r="P106" s="29">
        <v>0.254498</v>
      </c>
      <c r="Q106" s="31">
        <v>2135</v>
      </c>
      <c r="S106" s="28">
        <v>101</v>
      </c>
      <c r="T106" s="29">
        <v>0.37121799999999999</v>
      </c>
      <c r="U106" s="30">
        <v>605</v>
      </c>
      <c r="V106" s="29">
        <v>0.32295000000000001</v>
      </c>
      <c r="W106" s="31">
        <v>1909</v>
      </c>
      <c r="Z106" s="28">
        <v>101</v>
      </c>
      <c r="AA106" s="29">
        <f t="shared" si="6"/>
        <v>0.37121799999999999</v>
      </c>
      <c r="AB106" s="30">
        <f t="shared" si="6"/>
        <v>605</v>
      </c>
      <c r="AC106" s="29">
        <f t="shared" si="6"/>
        <v>0.32295000000000001</v>
      </c>
      <c r="AD106" s="31">
        <f t="shared" si="6"/>
        <v>1909</v>
      </c>
      <c r="AF106" s="33">
        <f t="shared" si="9"/>
        <v>475</v>
      </c>
      <c r="AG106" s="33">
        <f t="shared" si="10"/>
        <v>1107</v>
      </c>
    </row>
    <row r="107" spans="1:33" ht="16">
      <c r="A107" s="28">
        <v>102</v>
      </c>
      <c r="B107" s="29">
        <v>0.26374500000000001</v>
      </c>
      <c r="C107" s="30">
        <f t="shared" si="7"/>
        <v>3065.7239962957465</v>
      </c>
      <c r="D107" s="29">
        <v>0.248805</v>
      </c>
      <c r="E107" s="31">
        <f t="shared" si="8"/>
        <v>4821.2965264916065</v>
      </c>
      <c r="G107" s="28">
        <v>102</v>
      </c>
      <c r="H107" s="29">
        <v>0.42304399999999998</v>
      </c>
      <c r="I107" s="30">
        <v>200</v>
      </c>
      <c r="J107" s="29">
        <v>0.365284</v>
      </c>
      <c r="K107" s="31">
        <v>876</v>
      </c>
      <c r="M107" s="28">
        <v>102</v>
      </c>
      <c r="N107" s="29">
        <v>0.38303999999999999</v>
      </c>
      <c r="O107" s="30">
        <v>229</v>
      </c>
      <c r="P107" s="29">
        <v>0.266044</v>
      </c>
      <c r="Q107" s="31">
        <v>1592</v>
      </c>
      <c r="S107" s="28">
        <v>102</v>
      </c>
      <c r="T107" s="29">
        <v>0.38977899999999999</v>
      </c>
      <c r="U107" s="30">
        <v>380</v>
      </c>
      <c r="V107" s="29">
        <v>0.34232699999999999</v>
      </c>
      <c r="W107" s="31">
        <v>1292</v>
      </c>
      <c r="Z107" s="28">
        <v>102</v>
      </c>
      <c r="AA107" s="29">
        <f t="shared" si="6"/>
        <v>0.38977899999999999</v>
      </c>
      <c r="AB107" s="30">
        <f t="shared" si="6"/>
        <v>380</v>
      </c>
      <c r="AC107" s="29">
        <f t="shared" si="6"/>
        <v>0.34232699999999999</v>
      </c>
      <c r="AD107" s="31">
        <f t="shared" si="6"/>
        <v>1292</v>
      </c>
      <c r="AF107" s="33">
        <f t="shared" si="9"/>
        <v>330</v>
      </c>
      <c r="AG107" s="33">
        <f t="shared" si="10"/>
        <v>836</v>
      </c>
    </row>
    <row r="108" spans="1:33" ht="16">
      <c r="A108" s="28">
        <v>103</v>
      </c>
      <c r="B108" s="29">
        <v>0.28733399999999998</v>
      </c>
      <c r="C108" s="30">
        <f t="shared" si="7"/>
        <v>2257.1546208927248</v>
      </c>
      <c r="D108" s="29">
        <v>0.27032600000000001</v>
      </c>
      <c r="E108" s="31">
        <f t="shared" si="8"/>
        <v>3621.7338442178625</v>
      </c>
      <c r="G108" s="28">
        <v>103</v>
      </c>
      <c r="H108" s="29">
        <v>0.44419599999999998</v>
      </c>
      <c r="I108" s="30">
        <v>115</v>
      </c>
      <c r="J108" s="29">
        <v>0.38720100000000002</v>
      </c>
      <c r="K108" s="31">
        <v>556</v>
      </c>
      <c r="M108" s="28">
        <v>103</v>
      </c>
      <c r="N108" s="29">
        <v>0.39200299999999999</v>
      </c>
      <c r="O108" s="30">
        <v>141</v>
      </c>
      <c r="P108" s="29">
        <v>0.279055</v>
      </c>
      <c r="Q108" s="31">
        <v>1168</v>
      </c>
      <c r="S108" s="28">
        <v>103</v>
      </c>
      <c r="T108" s="29">
        <v>0.40926800000000002</v>
      </c>
      <c r="U108" s="30">
        <v>232</v>
      </c>
      <c r="V108" s="29">
        <v>0.362867</v>
      </c>
      <c r="W108" s="31">
        <v>850</v>
      </c>
      <c r="Z108" s="28">
        <v>103</v>
      </c>
      <c r="AA108" s="29">
        <f t="shared" si="6"/>
        <v>0.40926800000000002</v>
      </c>
      <c r="AB108" s="30">
        <f t="shared" si="6"/>
        <v>232</v>
      </c>
      <c r="AC108" s="29">
        <f t="shared" si="6"/>
        <v>0.362867</v>
      </c>
      <c r="AD108" s="31">
        <f t="shared" si="6"/>
        <v>850</v>
      </c>
      <c r="AF108" s="33">
        <f t="shared" si="9"/>
        <v>225</v>
      </c>
      <c r="AG108" s="33">
        <f t="shared" si="10"/>
        <v>617</v>
      </c>
    </row>
    <row r="109" spans="1:33" ht="16">
      <c r="A109" s="28">
        <v>104</v>
      </c>
      <c r="B109" s="29">
        <v>0.31464900000000001</v>
      </c>
      <c r="C109" s="30">
        <f t="shared" si="7"/>
        <v>1608.5973550531346</v>
      </c>
      <c r="D109" s="29">
        <v>0.29571900000000001</v>
      </c>
      <c r="E109" s="31">
        <f t="shared" si="8"/>
        <v>2642.6850210458242</v>
      </c>
      <c r="G109" s="28">
        <v>104</v>
      </c>
      <c r="H109" s="29">
        <v>0.46640599999999999</v>
      </c>
      <c r="I109" s="30">
        <v>64</v>
      </c>
      <c r="J109" s="29">
        <v>0.41043299999999999</v>
      </c>
      <c r="K109" s="31">
        <v>341</v>
      </c>
      <c r="M109" s="28">
        <v>104</v>
      </c>
      <c r="N109" s="29">
        <v>0.39788600000000002</v>
      </c>
      <c r="O109" s="30">
        <v>86</v>
      </c>
      <c r="P109" s="29">
        <v>0.29311599999999999</v>
      </c>
      <c r="Q109" s="31">
        <v>842</v>
      </c>
      <c r="S109" s="28">
        <v>104</v>
      </c>
      <c r="T109" s="29">
        <v>0.429732</v>
      </c>
      <c r="U109" s="30">
        <v>137</v>
      </c>
      <c r="V109" s="29">
        <v>0.38463900000000001</v>
      </c>
      <c r="W109" s="31">
        <v>541</v>
      </c>
      <c r="Z109" s="28">
        <v>104</v>
      </c>
      <c r="AA109" s="29">
        <f t="shared" si="6"/>
        <v>0.429732</v>
      </c>
      <c r="AB109" s="30">
        <f t="shared" si="6"/>
        <v>137</v>
      </c>
      <c r="AC109" s="29">
        <f t="shared" si="6"/>
        <v>0.38463900000000001</v>
      </c>
      <c r="AD109" s="31">
        <f t="shared" si="6"/>
        <v>541</v>
      </c>
      <c r="AF109" s="33">
        <f t="shared" si="9"/>
        <v>148</v>
      </c>
      <c r="AG109" s="33">
        <f t="shared" si="10"/>
        <v>442</v>
      </c>
    </row>
    <row r="110" spans="1:33" ht="16">
      <c r="A110" s="34">
        <v>105</v>
      </c>
      <c r="B110" s="29">
        <v>0.34617700000000001</v>
      </c>
      <c r="C110" s="30">
        <f t="shared" si="7"/>
        <v>1102.453805883021</v>
      </c>
      <c r="D110" s="29">
        <v>0.32557599999999998</v>
      </c>
      <c r="E110" s="31">
        <f t="shared" si="8"/>
        <v>1861.1928493071739</v>
      </c>
      <c r="G110" s="34">
        <v>105</v>
      </c>
      <c r="H110" s="29">
        <v>0.48972599999999999</v>
      </c>
      <c r="I110" s="30">
        <v>34</v>
      </c>
      <c r="J110" s="29">
        <v>0.43505899999999997</v>
      </c>
      <c r="K110" s="31">
        <v>201</v>
      </c>
      <c r="M110" s="34">
        <v>105</v>
      </c>
      <c r="N110" s="29">
        <v>0.4</v>
      </c>
      <c r="O110" s="30">
        <v>52</v>
      </c>
      <c r="P110" s="29">
        <v>0.307811</v>
      </c>
      <c r="Q110" s="31">
        <v>595</v>
      </c>
      <c r="S110" s="34">
        <v>105</v>
      </c>
      <c r="T110" s="29">
        <v>0.45121800000000001</v>
      </c>
      <c r="U110" s="30">
        <v>78</v>
      </c>
      <c r="V110" s="29">
        <v>0.407717</v>
      </c>
      <c r="W110" s="31">
        <v>333</v>
      </c>
      <c r="Z110" s="34">
        <v>105</v>
      </c>
      <c r="AA110" s="29">
        <f t="shared" si="6"/>
        <v>0.45121800000000001</v>
      </c>
      <c r="AB110" s="30">
        <f t="shared" si="6"/>
        <v>78</v>
      </c>
      <c r="AC110" s="29">
        <f t="shared" si="6"/>
        <v>0.407717</v>
      </c>
      <c r="AD110" s="31">
        <f t="shared" si="6"/>
        <v>333</v>
      </c>
      <c r="AF110" s="33">
        <f t="shared" si="9"/>
        <v>95</v>
      </c>
      <c r="AG110" s="33">
        <f t="shared" si="10"/>
        <v>309</v>
      </c>
    </row>
    <row r="111" spans="1:33" ht="16">
      <c r="A111" s="34">
        <v>106</v>
      </c>
      <c r="B111" s="29">
        <v>0.38240299999999999</v>
      </c>
      <c r="C111" s="30">
        <f t="shared" si="7"/>
        <v>720.80965472385446</v>
      </c>
      <c r="D111" s="29">
        <v>0.36049100000000001</v>
      </c>
      <c r="E111" s="31">
        <f t="shared" si="8"/>
        <v>1255.2331262011414</v>
      </c>
      <c r="G111" s="34">
        <v>106</v>
      </c>
      <c r="H111" s="29">
        <v>0.51421300000000003</v>
      </c>
      <c r="I111" s="30">
        <v>17</v>
      </c>
      <c r="J111" s="29">
        <v>0.46116299999999999</v>
      </c>
      <c r="K111" s="31">
        <v>114</v>
      </c>
      <c r="M111" s="34">
        <v>106</v>
      </c>
      <c r="N111" s="29">
        <v>0.4</v>
      </c>
      <c r="O111" s="30">
        <v>31</v>
      </c>
      <c r="P111" s="29">
        <v>0.32272499999999998</v>
      </c>
      <c r="Q111" s="31">
        <v>412</v>
      </c>
      <c r="S111" s="34">
        <v>106</v>
      </c>
      <c r="T111" s="29">
        <v>0.47377900000000001</v>
      </c>
      <c r="U111" s="30">
        <v>43</v>
      </c>
      <c r="V111" s="29">
        <v>0.43218000000000001</v>
      </c>
      <c r="W111" s="31">
        <v>197</v>
      </c>
      <c r="Z111" s="34">
        <v>106</v>
      </c>
      <c r="AA111" s="29">
        <f t="shared" si="6"/>
        <v>0.47377900000000001</v>
      </c>
      <c r="AB111" s="30">
        <f t="shared" si="6"/>
        <v>43</v>
      </c>
      <c r="AC111" s="29">
        <f t="shared" si="6"/>
        <v>0.43218000000000001</v>
      </c>
      <c r="AD111" s="31">
        <f t="shared" si="6"/>
        <v>197</v>
      </c>
      <c r="AF111" s="33">
        <f t="shared" si="9"/>
        <v>59</v>
      </c>
      <c r="AG111" s="33">
        <f t="shared" si="10"/>
        <v>208</v>
      </c>
    </row>
    <row r="112" spans="1:33" ht="16">
      <c r="A112" s="34">
        <v>107</v>
      </c>
      <c r="B112" s="29">
        <v>0.423813</v>
      </c>
      <c r="C112" s="30">
        <f t="shared" si="7"/>
        <v>445.16988032848832</v>
      </c>
      <c r="D112" s="29">
        <v>0.40105400000000002</v>
      </c>
      <c r="E112" s="31">
        <f t="shared" si="8"/>
        <v>802.73288130376579</v>
      </c>
      <c r="G112" s="34">
        <v>107</v>
      </c>
      <c r="H112" s="29">
        <v>0.53992300000000004</v>
      </c>
      <c r="I112" s="30">
        <v>8</v>
      </c>
      <c r="J112" s="29">
        <v>0.48883300000000002</v>
      </c>
      <c r="K112" s="31">
        <v>61</v>
      </c>
      <c r="M112" s="34">
        <v>107</v>
      </c>
      <c r="N112" s="29">
        <v>0.4</v>
      </c>
      <c r="O112" s="30">
        <v>19</v>
      </c>
      <c r="P112" s="29">
        <v>0.33744099999999999</v>
      </c>
      <c r="Q112" s="31">
        <v>279</v>
      </c>
      <c r="S112" s="34">
        <v>107</v>
      </c>
      <c r="T112" s="29">
        <v>0.49746800000000002</v>
      </c>
      <c r="U112" s="30">
        <v>23</v>
      </c>
      <c r="V112" s="29">
        <v>0.45811099999999999</v>
      </c>
      <c r="W112" s="31">
        <v>112</v>
      </c>
      <c r="Z112" s="34">
        <v>107</v>
      </c>
      <c r="AA112" s="29">
        <f t="shared" si="6"/>
        <v>0.49746800000000002</v>
      </c>
      <c r="AB112" s="30">
        <f t="shared" si="6"/>
        <v>23</v>
      </c>
      <c r="AC112" s="29">
        <f t="shared" si="6"/>
        <v>0.45811099999999999</v>
      </c>
      <c r="AD112" s="31">
        <f t="shared" si="6"/>
        <v>112</v>
      </c>
      <c r="AF112" s="33">
        <f t="shared" si="9"/>
        <v>35</v>
      </c>
      <c r="AG112" s="33">
        <f t="shared" si="10"/>
        <v>136</v>
      </c>
    </row>
    <row r="113" spans="1:33" ht="16">
      <c r="A113" s="34">
        <v>108</v>
      </c>
      <c r="B113" s="29">
        <v>0.47089300000000001</v>
      </c>
      <c r="C113" s="30">
        <f t="shared" si="7"/>
        <v>256.5010978368307</v>
      </c>
      <c r="D113" s="29">
        <v>0.44785999999999998</v>
      </c>
      <c r="E113" s="31">
        <f t="shared" si="8"/>
        <v>480.79364832536527</v>
      </c>
      <c r="G113" s="34">
        <v>108</v>
      </c>
      <c r="H113" s="29">
        <v>0.56691899999999995</v>
      </c>
      <c r="I113" s="30">
        <v>4</v>
      </c>
      <c r="J113" s="29">
        <v>0.51816200000000001</v>
      </c>
      <c r="K113" s="31">
        <v>31</v>
      </c>
      <c r="M113" s="34">
        <v>108</v>
      </c>
      <c r="N113" s="29">
        <v>0.4</v>
      </c>
      <c r="O113" s="30">
        <v>11</v>
      </c>
      <c r="P113" s="29">
        <v>0.35154400000000002</v>
      </c>
      <c r="Q113" s="31">
        <v>185</v>
      </c>
      <c r="S113" s="34">
        <v>108</v>
      </c>
      <c r="T113" s="29">
        <v>0.52234100000000006</v>
      </c>
      <c r="U113" s="30">
        <v>11</v>
      </c>
      <c r="V113" s="29">
        <v>0.485597</v>
      </c>
      <c r="W113" s="31">
        <v>61</v>
      </c>
      <c r="Z113" s="34">
        <v>108</v>
      </c>
      <c r="AA113" s="29">
        <f t="shared" si="6"/>
        <v>0.52234100000000006</v>
      </c>
      <c r="AB113" s="30">
        <f t="shared" si="6"/>
        <v>11</v>
      </c>
      <c r="AC113" s="29">
        <f t="shared" si="6"/>
        <v>0.485597</v>
      </c>
      <c r="AD113" s="31">
        <f t="shared" si="6"/>
        <v>61</v>
      </c>
      <c r="AF113" s="33">
        <f t="shared" si="9"/>
        <v>20</v>
      </c>
      <c r="AG113" s="33">
        <f t="shared" si="10"/>
        <v>85</v>
      </c>
    </row>
    <row r="114" spans="1:33" ht="16">
      <c r="A114" s="34">
        <v>109</v>
      </c>
      <c r="B114" s="29">
        <v>0.52412800000000004</v>
      </c>
      <c r="C114" s="30">
        <f t="shared" si="7"/>
        <v>135.71652637315196</v>
      </c>
      <c r="D114" s="29">
        <v>0.501498</v>
      </c>
      <c r="E114" s="31">
        <f t="shared" si="8"/>
        <v>265.46540498636722</v>
      </c>
      <c r="G114" s="34">
        <v>109</v>
      </c>
      <c r="H114" s="29">
        <v>0.59526500000000004</v>
      </c>
      <c r="I114" s="30">
        <v>2</v>
      </c>
      <c r="J114" s="29">
        <v>0.54925199999999996</v>
      </c>
      <c r="K114" s="31">
        <v>15</v>
      </c>
      <c r="M114" s="34">
        <v>109</v>
      </c>
      <c r="N114" s="29">
        <v>0.4</v>
      </c>
      <c r="O114" s="30">
        <v>7</v>
      </c>
      <c r="P114" s="29">
        <v>0.36461700000000002</v>
      </c>
      <c r="Q114" s="31">
        <v>120</v>
      </c>
      <c r="S114" s="34">
        <v>109</v>
      </c>
      <c r="T114" s="29">
        <v>0.548458</v>
      </c>
      <c r="U114" s="30">
        <v>5</v>
      </c>
      <c r="V114" s="29">
        <v>0.514733</v>
      </c>
      <c r="W114" s="31">
        <v>31</v>
      </c>
      <c r="Z114" s="34">
        <v>109</v>
      </c>
      <c r="AA114" s="29">
        <f t="shared" si="6"/>
        <v>0.548458</v>
      </c>
      <c r="AB114" s="30">
        <f t="shared" si="6"/>
        <v>5</v>
      </c>
      <c r="AC114" s="29">
        <f t="shared" si="6"/>
        <v>0.514733</v>
      </c>
      <c r="AD114" s="31">
        <f t="shared" si="6"/>
        <v>31</v>
      </c>
      <c r="AF114" s="33">
        <f t="shared" si="9"/>
        <v>12</v>
      </c>
      <c r="AG114" s="33">
        <f t="shared" si="10"/>
        <v>51</v>
      </c>
    </row>
    <row r="115" spans="1:33" ht="16">
      <c r="A115" s="28">
        <v>110</v>
      </c>
      <c r="B115" s="29">
        <v>0.58400399999999997</v>
      </c>
      <c r="C115" s="30">
        <f t="shared" si="7"/>
        <v>64.583694838244568</v>
      </c>
      <c r="D115" s="29">
        <v>0.56256300000000004</v>
      </c>
      <c r="E115" s="31">
        <f t="shared" si="8"/>
        <v>132.33503531651402</v>
      </c>
      <c r="G115" s="28">
        <v>110</v>
      </c>
      <c r="H115" s="29">
        <v>0.62502899999999995</v>
      </c>
      <c r="I115" s="30">
        <v>1</v>
      </c>
      <c r="J115" s="29">
        <v>0.58220700000000003</v>
      </c>
      <c r="K115" s="31">
        <v>7</v>
      </c>
      <c r="M115" s="28">
        <v>110</v>
      </c>
      <c r="N115" s="29">
        <v>0.4</v>
      </c>
      <c r="O115" s="30">
        <v>4</v>
      </c>
      <c r="P115" s="29">
        <v>0.37624600000000002</v>
      </c>
      <c r="Q115" s="31">
        <v>76</v>
      </c>
      <c r="S115" s="28">
        <v>110</v>
      </c>
      <c r="T115" s="29">
        <v>0.57588099999999998</v>
      </c>
      <c r="U115" s="30">
        <v>2</v>
      </c>
      <c r="V115" s="29">
        <v>0.54561700000000002</v>
      </c>
      <c r="W115" s="31">
        <v>15</v>
      </c>
      <c r="Z115" s="28">
        <v>110</v>
      </c>
      <c r="AA115" s="29">
        <f t="shared" si="6"/>
        <v>0.57588099999999998</v>
      </c>
      <c r="AB115" s="30">
        <f t="shared" si="6"/>
        <v>2</v>
      </c>
      <c r="AC115" s="29">
        <f t="shared" si="6"/>
        <v>0.54561700000000002</v>
      </c>
      <c r="AD115" s="31">
        <f t="shared" si="6"/>
        <v>15</v>
      </c>
      <c r="AF115" s="33">
        <f t="shared" si="9"/>
        <v>6</v>
      </c>
      <c r="AG115" s="33">
        <f t="shared" si="10"/>
        <v>30</v>
      </c>
    </row>
    <row r="116" spans="1:33" ht="16">
      <c r="A116" s="28">
        <v>111</v>
      </c>
      <c r="B116" s="29">
        <v>0.651007</v>
      </c>
      <c r="C116" s="30">
        <f t="shared" si="7"/>
        <v>26.866558717930388</v>
      </c>
      <c r="D116" s="29">
        <v>0.63164500000000001</v>
      </c>
      <c r="E116" s="31">
        <f t="shared" si="8"/>
        <v>57.888240843749941</v>
      </c>
      <c r="G116" s="28">
        <v>111</v>
      </c>
      <c r="H116" s="29">
        <v>0.65627999999999997</v>
      </c>
      <c r="I116" s="30">
        <v>0</v>
      </c>
      <c r="J116" s="29">
        <v>0.61714000000000002</v>
      </c>
      <c r="K116" s="31">
        <v>3</v>
      </c>
      <c r="M116" s="28">
        <v>111</v>
      </c>
      <c r="N116" s="29">
        <v>0.4</v>
      </c>
      <c r="O116" s="30">
        <v>2</v>
      </c>
      <c r="P116" s="29">
        <v>0.386015</v>
      </c>
      <c r="Q116" s="31">
        <v>48</v>
      </c>
      <c r="S116" s="28">
        <v>111</v>
      </c>
      <c r="T116" s="29">
        <v>0.60467499999999996</v>
      </c>
      <c r="U116" s="30">
        <v>1</v>
      </c>
      <c r="V116" s="29">
        <v>0.57835400000000003</v>
      </c>
      <c r="W116" s="31">
        <v>7</v>
      </c>
      <c r="Z116" s="28">
        <v>111</v>
      </c>
      <c r="AA116" s="29">
        <f t="shared" si="6"/>
        <v>0.60467499999999996</v>
      </c>
      <c r="AB116" s="30">
        <f t="shared" si="6"/>
        <v>1</v>
      </c>
      <c r="AC116" s="29">
        <f t="shared" si="6"/>
        <v>0.57835400000000003</v>
      </c>
      <c r="AD116" s="31">
        <f t="shared" si="6"/>
        <v>7</v>
      </c>
      <c r="AF116" s="33">
        <f t="shared" si="9"/>
        <v>3</v>
      </c>
      <c r="AG116" s="33">
        <f t="shared" si="10"/>
        <v>16</v>
      </c>
    </row>
    <row r="117" spans="1:33" ht="16">
      <c r="A117" s="28">
        <v>112</v>
      </c>
      <c r="B117" s="29">
        <v>0.72562199999999999</v>
      </c>
      <c r="C117" s="30">
        <f t="shared" si="7"/>
        <v>9.3762409266466804</v>
      </c>
      <c r="D117" s="29">
        <v>0.70933800000000002</v>
      </c>
      <c r="E117" s="31">
        <f t="shared" si="8"/>
        <v>21.323422955999508</v>
      </c>
      <c r="G117" s="28">
        <v>112</v>
      </c>
      <c r="H117" s="29">
        <v>0.68909399999999998</v>
      </c>
      <c r="I117" s="30">
        <v>0</v>
      </c>
      <c r="J117" s="29">
        <v>0.65416799999999997</v>
      </c>
      <c r="K117" s="31">
        <v>1</v>
      </c>
      <c r="M117" s="28">
        <v>112</v>
      </c>
      <c r="N117" s="29">
        <v>0.4</v>
      </c>
      <c r="O117" s="30">
        <v>1</v>
      </c>
      <c r="P117" s="29">
        <v>0.393507</v>
      </c>
      <c r="Q117" s="31">
        <v>29</v>
      </c>
      <c r="S117" s="28">
        <v>112</v>
      </c>
      <c r="T117" s="29">
        <v>0.63490899999999995</v>
      </c>
      <c r="U117" s="30">
        <v>0</v>
      </c>
      <c r="V117" s="29">
        <v>0.61305500000000002</v>
      </c>
      <c r="W117" s="31">
        <v>3</v>
      </c>
      <c r="Z117" s="28">
        <v>112</v>
      </c>
      <c r="AA117" s="29">
        <f t="shared" si="6"/>
        <v>0.63490899999999995</v>
      </c>
      <c r="AB117" s="30">
        <f t="shared" si="6"/>
        <v>0</v>
      </c>
      <c r="AC117" s="29">
        <f t="shared" si="6"/>
        <v>0.61305500000000002</v>
      </c>
      <c r="AD117" s="31">
        <f t="shared" si="6"/>
        <v>3</v>
      </c>
      <c r="AF117" s="33">
        <f t="shared" si="9"/>
        <v>1</v>
      </c>
      <c r="AG117" s="33">
        <f t="shared" si="10"/>
        <v>8</v>
      </c>
    </row>
    <row r="118" spans="1:33" ht="16">
      <c r="A118" s="28">
        <v>113</v>
      </c>
      <c r="B118" s="29">
        <v>0.80833600000000005</v>
      </c>
      <c r="C118" s="30">
        <f t="shared" si="7"/>
        <v>2.5726342329714629</v>
      </c>
      <c r="D118" s="29">
        <v>0.79623299999999997</v>
      </c>
      <c r="E118" s="31">
        <f t="shared" si="8"/>
        <v>6.197908763236728</v>
      </c>
      <c r="G118" s="28">
        <v>113</v>
      </c>
      <c r="H118" s="29">
        <v>0.723549</v>
      </c>
      <c r="I118" s="30">
        <v>0</v>
      </c>
      <c r="J118" s="29">
        <v>0.69341799999999998</v>
      </c>
      <c r="K118" s="31">
        <v>0</v>
      </c>
      <c r="M118" s="28">
        <v>113</v>
      </c>
      <c r="N118" s="29">
        <v>0.4</v>
      </c>
      <c r="O118" s="30">
        <v>1</v>
      </c>
      <c r="P118" s="29">
        <v>0.398308</v>
      </c>
      <c r="Q118" s="31">
        <v>18</v>
      </c>
      <c r="S118" s="28">
        <v>113</v>
      </c>
      <c r="T118" s="29">
        <v>0.666655</v>
      </c>
      <c r="U118" s="30">
        <v>0</v>
      </c>
      <c r="V118" s="29">
        <v>0.64983900000000006</v>
      </c>
      <c r="W118" s="31">
        <v>1</v>
      </c>
      <c r="Z118" s="28">
        <v>113</v>
      </c>
      <c r="AA118" s="29">
        <f t="shared" si="6"/>
        <v>0.666655</v>
      </c>
      <c r="AB118" s="30">
        <f t="shared" si="6"/>
        <v>0</v>
      </c>
      <c r="AC118" s="29">
        <f t="shared" si="6"/>
        <v>0.64983900000000006</v>
      </c>
      <c r="AD118" s="31">
        <f t="shared" si="6"/>
        <v>1</v>
      </c>
      <c r="AF118" s="33">
        <f t="shared" si="9"/>
        <v>1</v>
      </c>
      <c r="AG118" s="33">
        <f t="shared" si="10"/>
        <v>4</v>
      </c>
    </row>
    <row r="119" spans="1:33" ht="16">
      <c r="A119" s="28">
        <v>114</v>
      </c>
      <c r="B119" s="29">
        <v>0.89963300000000002</v>
      </c>
      <c r="C119" s="30">
        <f t="shared" si="7"/>
        <v>0.49308136762824234</v>
      </c>
      <c r="D119" s="29">
        <v>0.89292300000000002</v>
      </c>
      <c r="E119" s="31">
        <f t="shared" si="8"/>
        <v>1.2629292749584586</v>
      </c>
      <c r="G119" s="28">
        <v>114</v>
      </c>
      <c r="H119" s="29">
        <v>0.75972600000000001</v>
      </c>
      <c r="I119" s="30">
        <v>0</v>
      </c>
      <c r="J119" s="29">
        <v>0.73502299999999998</v>
      </c>
      <c r="K119" s="31">
        <v>0</v>
      </c>
      <c r="M119" s="28">
        <v>114</v>
      </c>
      <c r="N119" s="29">
        <v>0.4</v>
      </c>
      <c r="O119" s="30">
        <v>1</v>
      </c>
      <c r="P119" s="29">
        <v>0.4</v>
      </c>
      <c r="Q119" s="31">
        <v>11</v>
      </c>
      <c r="S119" s="28">
        <v>114</v>
      </c>
      <c r="T119" s="29">
        <v>0.69998700000000003</v>
      </c>
      <c r="U119" s="30">
        <v>0</v>
      </c>
      <c r="V119" s="29">
        <v>0.68882900000000002</v>
      </c>
      <c r="W119" s="31">
        <v>0</v>
      </c>
      <c r="Z119" s="28">
        <v>114</v>
      </c>
      <c r="AA119" s="29">
        <f t="shared" si="6"/>
        <v>0.69998700000000003</v>
      </c>
      <c r="AB119" s="30">
        <f t="shared" si="6"/>
        <v>0</v>
      </c>
      <c r="AC119" s="29">
        <f t="shared" si="6"/>
        <v>0.68882900000000002</v>
      </c>
      <c r="AD119" s="31">
        <f t="shared" si="6"/>
        <v>0</v>
      </c>
      <c r="AF119" s="33">
        <f t="shared" si="9"/>
        <v>0</v>
      </c>
      <c r="AG119" s="33">
        <f t="shared" si="10"/>
        <v>2</v>
      </c>
    </row>
    <row r="120" spans="1:33" ht="17" thickBot="1">
      <c r="A120" s="35">
        <v>115</v>
      </c>
      <c r="B120" s="36">
        <v>1</v>
      </c>
      <c r="C120" s="37">
        <f t="shared" si="7"/>
        <v>4.9489097624743794E-2</v>
      </c>
      <c r="D120" s="36">
        <v>1</v>
      </c>
      <c r="E120" s="38">
        <f t="shared" si="8"/>
        <v>0.13523067797472685</v>
      </c>
      <c r="G120" s="34">
        <v>115</v>
      </c>
      <c r="H120" s="29">
        <v>0.79771300000000001</v>
      </c>
      <c r="I120" s="30">
        <v>0</v>
      </c>
      <c r="J120" s="29">
        <v>0.77912499999999996</v>
      </c>
      <c r="K120" s="31">
        <v>0</v>
      </c>
      <c r="M120" s="34">
        <v>115</v>
      </c>
      <c r="N120" s="29">
        <v>0.4</v>
      </c>
      <c r="O120" s="30">
        <v>0</v>
      </c>
      <c r="P120" s="29">
        <v>0.4</v>
      </c>
      <c r="Q120" s="31">
        <v>6</v>
      </c>
      <c r="S120" s="34">
        <v>115</v>
      </c>
      <c r="T120" s="29">
        <v>0.73498699999999995</v>
      </c>
      <c r="U120" s="30">
        <v>0</v>
      </c>
      <c r="V120" s="29">
        <v>0.730159</v>
      </c>
      <c r="W120" s="31">
        <v>0</v>
      </c>
      <c r="Z120" s="34">
        <v>115</v>
      </c>
      <c r="AA120" s="29">
        <f t="shared" si="6"/>
        <v>0.73498699999999995</v>
      </c>
      <c r="AB120" s="30">
        <f t="shared" si="6"/>
        <v>0</v>
      </c>
      <c r="AC120" s="29">
        <f t="shared" si="6"/>
        <v>0.730159</v>
      </c>
      <c r="AD120" s="31">
        <f t="shared" si="6"/>
        <v>0</v>
      </c>
      <c r="AF120" s="33">
        <f t="shared" si="9"/>
        <v>0</v>
      </c>
      <c r="AG120" s="33">
        <f t="shared" si="10"/>
        <v>1</v>
      </c>
    </row>
    <row r="121" spans="1:33" ht="16">
      <c r="A121" s="39"/>
      <c r="B121" s="40"/>
      <c r="C121" s="41"/>
      <c r="D121" s="40"/>
      <c r="E121" s="41"/>
      <c r="G121" s="34">
        <v>116</v>
      </c>
      <c r="H121" s="29">
        <v>0.83759799999999995</v>
      </c>
      <c r="I121" s="30">
        <v>0</v>
      </c>
      <c r="J121" s="29">
        <v>0.82587200000000005</v>
      </c>
      <c r="K121" s="31">
        <v>0</v>
      </c>
      <c r="M121" s="34">
        <v>116</v>
      </c>
      <c r="N121" s="29">
        <v>0.4</v>
      </c>
      <c r="O121" s="30">
        <v>0</v>
      </c>
      <c r="P121" s="29">
        <v>0.4</v>
      </c>
      <c r="Q121" s="31">
        <v>4</v>
      </c>
      <c r="S121" s="34">
        <v>116</v>
      </c>
      <c r="T121" s="29">
        <v>0.77173599999999998</v>
      </c>
      <c r="U121" s="30">
        <v>0</v>
      </c>
      <c r="V121" s="29">
        <v>0.77173599999999998</v>
      </c>
      <c r="W121" s="31">
        <v>0</v>
      </c>
      <c r="Z121" s="34">
        <v>116</v>
      </c>
      <c r="AA121" s="29">
        <f t="shared" si="6"/>
        <v>0.77173599999999998</v>
      </c>
      <c r="AB121" s="30">
        <f t="shared" si="6"/>
        <v>0</v>
      </c>
      <c r="AC121" s="29">
        <f t="shared" si="6"/>
        <v>0.77173599999999998</v>
      </c>
      <c r="AD121" s="31">
        <f t="shared" si="6"/>
        <v>0</v>
      </c>
      <c r="AF121" s="33">
        <f t="shared" si="9"/>
        <v>0</v>
      </c>
      <c r="AG121" s="33">
        <f t="shared" si="10"/>
        <v>0</v>
      </c>
    </row>
    <row r="122" spans="1:33" ht="16">
      <c r="A122" s="39"/>
      <c r="B122" s="40"/>
      <c r="C122" s="41"/>
      <c r="D122" s="40"/>
      <c r="E122" s="41"/>
      <c r="G122" s="34">
        <v>117</v>
      </c>
      <c r="H122" s="29">
        <v>0.87947799999999998</v>
      </c>
      <c r="I122" s="30">
        <v>0</v>
      </c>
      <c r="J122" s="29">
        <v>0.87542500000000001</v>
      </c>
      <c r="K122" s="31">
        <v>0</v>
      </c>
      <c r="M122" s="34">
        <v>117</v>
      </c>
      <c r="N122" s="29">
        <v>0.4</v>
      </c>
      <c r="O122" s="30">
        <v>0</v>
      </c>
      <c r="P122" s="29">
        <v>0.4</v>
      </c>
      <c r="Q122" s="31">
        <v>2</v>
      </c>
      <c r="S122" s="34">
        <v>117</v>
      </c>
      <c r="T122" s="29">
        <v>0.81032300000000002</v>
      </c>
      <c r="U122" s="30">
        <v>0</v>
      </c>
      <c r="V122" s="29">
        <v>0.81032300000000002</v>
      </c>
      <c r="W122" s="31">
        <v>0</v>
      </c>
      <c r="Z122" s="34">
        <v>117</v>
      </c>
      <c r="AA122" s="29">
        <f t="shared" si="6"/>
        <v>0.81032300000000002</v>
      </c>
      <c r="AB122" s="30">
        <f t="shared" si="6"/>
        <v>0</v>
      </c>
      <c r="AC122" s="29">
        <f t="shared" si="6"/>
        <v>0.81032300000000002</v>
      </c>
      <c r="AD122" s="31">
        <f t="shared" si="6"/>
        <v>0</v>
      </c>
      <c r="AF122" s="33">
        <f t="shared" si="9"/>
        <v>0</v>
      </c>
      <c r="AG122" s="33">
        <f t="shared" si="10"/>
        <v>0</v>
      </c>
    </row>
    <row r="123" spans="1:33" ht="16">
      <c r="A123" s="39"/>
      <c r="B123" s="40"/>
      <c r="C123" s="41"/>
      <c r="D123" s="40"/>
      <c r="E123" s="41"/>
      <c r="G123" s="34">
        <v>118</v>
      </c>
      <c r="H123" s="29">
        <v>0.92345200000000005</v>
      </c>
      <c r="I123" s="30">
        <v>0</v>
      </c>
      <c r="J123" s="29">
        <v>0.92345200000000005</v>
      </c>
      <c r="K123" s="31">
        <v>0</v>
      </c>
      <c r="M123" s="34">
        <v>118</v>
      </c>
      <c r="N123" s="29">
        <v>0.4</v>
      </c>
      <c r="O123" s="30">
        <v>0</v>
      </c>
      <c r="P123" s="29">
        <v>0.4</v>
      </c>
      <c r="Q123" s="31">
        <v>1</v>
      </c>
      <c r="S123" s="34">
        <v>118</v>
      </c>
      <c r="T123" s="29">
        <v>0.85083900000000001</v>
      </c>
      <c r="U123" s="30">
        <v>0</v>
      </c>
      <c r="V123" s="29">
        <v>0.85083900000000001</v>
      </c>
      <c r="W123" s="31">
        <v>0</v>
      </c>
      <c r="Z123" s="34">
        <v>118</v>
      </c>
      <c r="AA123" s="29">
        <f t="shared" si="6"/>
        <v>0.85083900000000001</v>
      </c>
      <c r="AB123" s="30">
        <f t="shared" si="6"/>
        <v>0</v>
      </c>
      <c r="AC123" s="29">
        <f t="shared" si="6"/>
        <v>0.85083900000000001</v>
      </c>
      <c r="AD123" s="31">
        <f t="shared" si="6"/>
        <v>0</v>
      </c>
      <c r="AF123" s="33">
        <f t="shared" si="9"/>
        <v>0</v>
      </c>
      <c r="AG123" s="33">
        <f t="shared" si="10"/>
        <v>0</v>
      </c>
    </row>
    <row r="124" spans="1:33" ht="17" thickBot="1">
      <c r="A124" s="39"/>
      <c r="B124" s="40"/>
      <c r="C124" s="41"/>
      <c r="D124" s="40"/>
      <c r="E124" s="41"/>
      <c r="G124" s="34">
        <v>119</v>
      </c>
      <c r="H124" s="29">
        <v>0.96962499999999996</v>
      </c>
      <c r="I124" s="30">
        <v>0</v>
      </c>
      <c r="J124" s="29">
        <v>0.96962499999999996</v>
      </c>
      <c r="K124" s="31">
        <v>0</v>
      </c>
      <c r="M124" s="35">
        <v>119</v>
      </c>
      <c r="N124" s="36">
        <v>1</v>
      </c>
      <c r="O124" s="37">
        <v>0</v>
      </c>
      <c r="P124" s="36">
        <v>1</v>
      </c>
      <c r="Q124" s="38">
        <v>1</v>
      </c>
      <c r="S124" s="35">
        <v>119</v>
      </c>
      <c r="T124" s="36">
        <v>0.89338099999999998</v>
      </c>
      <c r="U124" s="37">
        <v>0</v>
      </c>
      <c r="V124" s="36">
        <v>0.89338099999999998</v>
      </c>
      <c r="W124" s="38">
        <v>0</v>
      </c>
      <c r="Z124" s="35">
        <v>119</v>
      </c>
      <c r="AA124" s="36">
        <f t="shared" si="6"/>
        <v>0.89338099999999998</v>
      </c>
      <c r="AB124" s="37">
        <f t="shared" si="6"/>
        <v>0</v>
      </c>
      <c r="AC124" s="36">
        <f t="shared" si="6"/>
        <v>0.89338099999999998</v>
      </c>
      <c r="AD124" s="38">
        <f t="shared" si="6"/>
        <v>0</v>
      </c>
      <c r="AF124" s="33">
        <f t="shared" si="9"/>
        <v>0</v>
      </c>
      <c r="AG124" s="33">
        <f t="shared" si="10"/>
        <v>0</v>
      </c>
    </row>
    <row r="125" spans="1:33" ht="17" thickBot="1">
      <c r="A125" s="42"/>
      <c r="B125" s="42"/>
      <c r="C125" s="42"/>
      <c r="D125" s="42"/>
      <c r="E125" s="42"/>
      <c r="G125" s="35">
        <v>120</v>
      </c>
      <c r="H125" s="36">
        <v>1</v>
      </c>
      <c r="I125" s="37">
        <v>0</v>
      </c>
      <c r="J125" s="36">
        <v>1</v>
      </c>
      <c r="K125" s="38">
        <v>0</v>
      </c>
      <c r="AF125" s="33">
        <f t="shared" si="9"/>
        <v>0</v>
      </c>
      <c r="AG125" s="33">
        <f t="shared" si="10"/>
        <v>0</v>
      </c>
    </row>
    <row r="126" spans="1:33">
      <c r="AF126" s="33">
        <f t="shared" si="9"/>
        <v>0</v>
      </c>
      <c r="AG126" s="33">
        <f t="shared" si="10"/>
        <v>0</v>
      </c>
    </row>
  </sheetData>
  <mergeCells count="20">
    <mergeCell ref="AF4:AG4"/>
    <mergeCell ref="AF5:AG5"/>
    <mergeCell ref="T2:U2"/>
    <mergeCell ref="V2:W2"/>
    <mergeCell ref="AA2:AB2"/>
    <mergeCell ref="AC2:AD2"/>
    <mergeCell ref="AF2:AG2"/>
    <mergeCell ref="AF3:AG3"/>
    <mergeCell ref="Z1:AD1"/>
    <mergeCell ref="AF1:AG1"/>
    <mergeCell ref="P2:Q2"/>
    <mergeCell ref="A1:E1"/>
    <mergeCell ref="G1:K1"/>
    <mergeCell ref="M1:Q1"/>
    <mergeCell ref="S1:W1"/>
    <mergeCell ref="B2:C2"/>
    <mergeCell ref="D2:E2"/>
    <mergeCell ref="H2:I2"/>
    <mergeCell ref="J2:K2"/>
    <mergeCell ref="N2:O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Pension Estimates - Joint</vt:lpstr>
      <vt:lpstr>Pension Estimates - Single</vt:lpstr>
      <vt:lpstr>Joint Life Calculator</vt:lpstr>
      <vt:lpstr>Mortality Tables</vt:lpstr>
      <vt:lpstr>'Joint Life Calculator'!Print_Area</vt:lpstr>
      <vt:lpstr>'Pension Estimates - Joint'!Print_Area</vt:lpstr>
      <vt:lpstr>'Pension Estimates - Single'!Print_Area</vt:lpstr>
    </vt:vector>
  </TitlesOfParts>
  <Company>Private Wealth Northwest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Isaac Presley</dc:creator>
  <cp:lastModifiedBy>Isaac Presley</cp:lastModifiedBy>
  <cp:lastPrinted>2016-07-20T21:19:40Z</cp:lastPrinted>
  <dcterms:created xsi:type="dcterms:W3CDTF">2014-01-06T23:37:47Z</dcterms:created>
  <dcterms:modified xsi:type="dcterms:W3CDTF">2019-07-15T23:19:03Z</dcterms:modified>
</cp:coreProperties>
</file>